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300" windowWidth="14895" windowHeight="7875"/>
  </bookViews>
  <sheets>
    <sheet name="DCKTCD" sheetId="1" r:id="rId1"/>
    <sheet name="TSQT" sheetId="2" r:id="rId2"/>
    <sheet name="TDNB" sheetId="3" r:id="rId3"/>
  </sheets>
  <definedNames>
    <definedName name="_xlnm._FilterDatabase" localSheetId="1" hidden="1">TSQT!#REF!</definedName>
  </definedNames>
  <calcPr calcId="144525"/>
</workbook>
</file>

<file path=xl/calcChain.xml><?xml version="1.0" encoding="utf-8"?>
<calcChain xmlns="http://schemas.openxmlformats.org/spreadsheetml/2006/main">
  <c r="J36" i="3" l="1"/>
  <c r="I36" i="3"/>
  <c r="H36" i="3"/>
  <c r="G36" i="3"/>
  <c r="G37" i="2"/>
  <c r="E37" i="2"/>
  <c r="D37" i="2"/>
  <c r="V36" i="2"/>
  <c r="S36" i="2"/>
  <c r="U36" i="2" s="1"/>
  <c r="R36" i="2"/>
  <c r="Q36" i="2"/>
  <c r="I36" i="2"/>
  <c r="H36" i="2"/>
  <c r="V35" i="2"/>
  <c r="S35" i="2"/>
  <c r="R35" i="2"/>
  <c r="U35" i="2" s="1"/>
  <c r="Q35" i="2"/>
  <c r="I35" i="2"/>
  <c r="H35" i="2"/>
  <c r="S34" i="2"/>
  <c r="R34" i="2"/>
  <c r="U34" i="2" s="1"/>
  <c r="F34" i="2" s="1"/>
  <c r="Q34" i="2"/>
  <c r="H34" i="2"/>
  <c r="V33" i="2"/>
  <c r="S33" i="2"/>
  <c r="R33" i="2"/>
  <c r="U33" i="2" s="1"/>
  <c r="Q33" i="2"/>
  <c r="I33" i="2"/>
  <c r="H33" i="2"/>
  <c r="U32" i="2"/>
  <c r="F32" i="2" s="1"/>
  <c r="S32" i="2"/>
  <c r="R32" i="2"/>
  <c r="Q32" i="2"/>
  <c r="H32" i="2"/>
  <c r="U31" i="2"/>
  <c r="F31" i="2" s="1"/>
  <c r="S31" i="2"/>
  <c r="R31" i="2"/>
  <c r="Q31" i="2"/>
  <c r="H31" i="2"/>
  <c r="V30" i="2"/>
  <c r="U30" i="2"/>
  <c r="S30" i="2"/>
  <c r="R30" i="2"/>
  <c r="Q30" i="2"/>
  <c r="I30" i="2"/>
  <c r="H30" i="2"/>
  <c r="S29" i="2"/>
  <c r="U29" i="2" s="1"/>
  <c r="F29" i="2" s="1"/>
  <c r="R29" i="2"/>
  <c r="Q29" i="2"/>
  <c r="V28" i="2"/>
  <c r="S28" i="2"/>
  <c r="R28" i="2"/>
  <c r="U28" i="2" s="1"/>
  <c r="Q28" i="2"/>
  <c r="I28" i="2"/>
  <c r="H28" i="2"/>
  <c r="H37" i="2" s="1"/>
  <c r="J267" i="1"/>
  <c r="G267" i="1"/>
  <c r="K266" i="1"/>
  <c r="I266" i="1"/>
  <c r="K265" i="1"/>
  <c r="I265" i="1"/>
  <c r="K264" i="1"/>
  <c r="I264" i="1"/>
  <c r="K263" i="1"/>
  <c r="I263" i="1"/>
  <c r="K262" i="1"/>
  <c r="I262" i="1"/>
  <c r="K261" i="1"/>
  <c r="I261" i="1"/>
  <c r="K260" i="1"/>
  <c r="I260" i="1"/>
  <c r="K259" i="1"/>
  <c r="I259" i="1"/>
  <c r="K258" i="1"/>
  <c r="I258" i="1"/>
  <c r="K257" i="1"/>
  <c r="I257" i="1"/>
  <c r="K256" i="1"/>
  <c r="I256" i="1"/>
  <c r="K255" i="1"/>
  <c r="I255" i="1"/>
  <c r="K254" i="1"/>
  <c r="I254" i="1"/>
  <c r="K253" i="1"/>
  <c r="I253" i="1"/>
  <c r="K252" i="1"/>
  <c r="I252" i="1"/>
  <c r="K251" i="1"/>
  <c r="I251" i="1"/>
  <c r="K250" i="1"/>
  <c r="I250" i="1"/>
  <c r="K249" i="1"/>
  <c r="I249" i="1"/>
  <c r="K248" i="1"/>
  <c r="H248" i="1"/>
  <c r="I248" i="1" s="1"/>
  <c r="K247" i="1"/>
  <c r="I247" i="1"/>
  <c r="K246" i="1"/>
  <c r="I246" i="1"/>
  <c r="K245" i="1"/>
  <c r="I245" i="1"/>
  <c r="K244" i="1"/>
  <c r="I244" i="1"/>
  <c r="K243" i="1"/>
  <c r="I243" i="1"/>
  <c r="K242" i="1"/>
  <c r="I242" i="1"/>
  <c r="K241" i="1"/>
  <c r="I241" i="1"/>
  <c r="K240" i="1"/>
  <c r="I240" i="1"/>
  <c r="K239" i="1"/>
  <c r="I239" i="1"/>
  <c r="K238" i="1"/>
  <c r="I238" i="1"/>
  <c r="K237" i="1"/>
  <c r="I237" i="1"/>
  <c r="K236" i="1"/>
  <c r="I236" i="1"/>
  <c r="K235" i="1"/>
  <c r="I235" i="1"/>
  <c r="K234" i="1"/>
  <c r="I234" i="1"/>
  <c r="K233" i="1"/>
  <c r="I233" i="1"/>
  <c r="K232" i="1"/>
  <c r="I232" i="1"/>
  <c r="K231" i="1"/>
  <c r="I231" i="1"/>
  <c r="K230" i="1"/>
  <c r="I230" i="1"/>
  <c r="K229" i="1"/>
  <c r="I229" i="1"/>
  <c r="K228" i="1"/>
  <c r="I228" i="1"/>
  <c r="K227" i="1"/>
  <c r="I227" i="1"/>
  <c r="K226" i="1"/>
  <c r="I226" i="1"/>
  <c r="K225" i="1"/>
  <c r="I225" i="1"/>
  <c r="K224" i="1"/>
  <c r="I224" i="1"/>
  <c r="K223" i="1"/>
  <c r="I223" i="1"/>
  <c r="K222" i="1"/>
  <c r="I222" i="1"/>
  <c r="K221" i="1"/>
  <c r="I221" i="1"/>
  <c r="K220" i="1"/>
  <c r="I220" i="1"/>
  <c r="K219" i="1"/>
  <c r="I219" i="1"/>
  <c r="K218" i="1"/>
  <c r="I218" i="1"/>
  <c r="K217" i="1"/>
  <c r="I217" i="1"/>
  <c r="K216" i="1"/>
  <c r="I216" i="1"/>
  <c r="K215" i="1"/>
  <c r="I215" i="1"/>
  <c r="K214" i="1"/>
  <c r="I214" i="1"/>
  <c r="K213" i="1"/>
  <c r="I213" i="1"/>
  <c r="K212" i="1"/>
  <c r="I212" i="1"/>
  <c r="K211" i="1"/>
  <c r="I211" i="1"/>
  <c r="K210" i="1"/>
  <c r="I210" i="1"/>
  <c r="K209" i="1"/>
  <c r="I209" i="1"/>
  <c r="K208" i="1"/>
  <c r="I208" i="1"/>
  <c r="K207" i="1"/>
  <c r="I207" i="1"/>
  <c r="K206" i="1"/>
  <c r="I206" i="1"/>
  <c r="K205" i="1"/>
  <c r="I205" i="1"/>
  <c r="K204" i="1"/>
  <c r="I204" i="1"/>
  <c r="K203" i="1"/>
  <c r="I203" i="1"/>
  <c r="K202" i="1"/>
  <c r="I202" i="1"/>
  <c r="K201" i="1"/>
  <c r="I201" i="1"/>
  <c r="K200" i="1"/>
  <c r="I200" i="1"/>
  <c r="K199" i="1"/>
  <c r="I199" i="1"/>
  <c r="K198" i="1"/>
  <c r="I198" i="1"/>
  <c r="K197" i="1"/>
  <c r="I197" i="1"/>
  <c r="K196" i="1"/>
  <c r="I196" i="1"/>
  <c r="K195" i="1"/>
  <c r="I195" i="1"/>
  <c r="K194" i="1"/>
  <c r="I194" i="1"/>
  <c r="K193" i="1"/>
  <c r="I193" i="1"/>
  <c r="K192" i="1"/>
  <c r="I192" i="1"/>
  <c r="K191" i="1"/>
  <c r="I191" i="1"/>
  <c r="K190" i="1"/>
  <c r="I190" i="1"/>
  <c r="K189" i="1"/>
  <c r="I189" i="1"/>
  <c r="K188" i="1"/>
  <c r="H188" i="1"/>
  <c r="I188" i="1" s="1"/>
  <c r="K187" i="1"/>
  <c r="I187" i="1"/>
  <c r="K186" i="1"/>
  <c r="I186" i="1"/>
  <c r="K185" i="1"/>
  <c r="I185" i="1"/>
  <c r="K184" i="1"/>
  <c r="I184" i="1"/>
  <c r="K183" i="1"/>
  <c r="I183" i="1"/>
  <c r="K182" i="1"/>
  <c r="I182" i="1"/>
  <c r="K181" i="1"/>
  <c r="I181" i="1"/>
  <c r="K180" i="1"/>
  <c r="I180" i="1"/>
  <c r="K179" i="1"/>
  <c r="I179" i="1"/>
  <c r="K178" i="1"/>
  <c r="I178" i="1"/>
  <c r="K177" i="1"/>
  <c r="I177" i="1"/>
  <c r="K176" i="1"/>
  <c r="I176" i="1"/>
  <c r="K175" i="1"/>
  <c r="I175" i="1"/>
  <c r="K174" i="1"/>
  <c r="I174" i="1"/>
  <c r="K173" i="1"/>
  <c r="I173" i="1"/>
  <c r="K172" i="1"/>
  <c r="I172" i="1"/>
  <c r="K171" i="1"/>
  <c r="I171" i="1"/>
  <c r="K170" i="1"/>
  <c r="I170" i="1"/>
  <c r="K169" i="1"/>
  <c r="I169" i="1"/>
  <c r="K168" i="1"/>
  <c r="I168" i="1"/>
  <c r="K167" i="1"/>
  <c r="I167" i="1"/>
  <c r="K166" i="1"/>
  <c r="I166" i="1"/>
  <c r="K165" i="1"/>
  <c r="I165" i="1"/>
  <c r="K164" i="1"/>
  <c r="I164" i="1"/>
  <c r="K163" i="1"/>
  <c r="I163" i="1"/>
  <c r="K162" i="1"/>
  <c r="I162" i="1"/>
  <c r="K161" i="1"/>
  <c r="I161" i="1"/>
  <c r="K160" i="1"/>
  <c r="I160" i="1"/>
  <c r="K159" i="1"/>
  <c r="I159" i="1"/>
  <c r="K158" i="1"/>
  <c r="I158" i="1"/>
  <c r="K157" i="1"/>
  <c r="I157" i="1"/>
  <c r="K156" i="1"/>
  <c r="I156" i="1"/>
  <c r="K155" i="1"/>
  <c r="I155" i="1"/>
  <c r="K154" i="1"/>
  <c r="I154" i="1"/>
  <c r="K153" i="1"/>
  <c r="I153" i="1"/>
  <c r="K152" i="1"/>
  <c r="I152" i="1"/>
  <c r="K151" i="1"/>
  <c r="I151" i="1"/>
  <c r="K150" i="1"/>
  <c r="I150" i="1"/>
  <c r="K149" i="1"/>
  <c r="I149" i="1"/>
  <c r="K148" i="1"/>
  <c r="I148" i="1"/>
  <c r="K147" i="1"/>
  <c r="I147" i="1"/>
  <c r="K146" i="1"/>
  <c r="I146" i="1"/>
  <c r="K145" i="1"/>
  <c r="I145" i="1"/>
  <c r="K144" i="1"/>
  <c r="I144" i="1"/>
  <c r="K143" i="1"/>
  <c r="I143" i="1"/>
  <c r="K142" i="1"/>
  <c r="I142" i="1"/>
  <c r="K141" i="1"/>
  <c r="I141" i="1"/>
  <c r="K140" i="1"/>
  <c r="I140" i="1"/>
  <c r="K139" i="1"/>
  <c r="I139" i="1"/>
  <c r="K138" i="1"/>
  <c r="I138" i="1"/>
  <c r="K137" i="1"/>
  <c r="I137" i="1"/>
  <c r="K136" i="1"/>
  <c r="I136" i="1"/>
  <c r="K135" i="1"/>
  <c r="I135" i="1"/>
  <c r="K134" i="1"/>
  <c r="I134" i="1"/>
  <c r="K133" i="1"/>
  <c r="I133" i="1"/>
  <c r="K132" i="1"/>
  <c r="H132" i="1"/>
  <c r="I132" i="1" s="1"/>
  <c r="K131" i="1"/>
  <c r="I131" i="1"/>
  <c r="K130" i="1"/>
  <c r="I130" i="1"/>
  <c r="K129" i="1"/>
  <c r="I129" i="1"/>
  <c r="K128" i="1"/>
  <c r="I128" i="1"/>
  <c r="K267" i="1" l="1"/>
  <c r="V29" i="2"/>
  <c r="I29" i="2"/>
  <c r="V32" i="2"/>
  <c r="I32" i="2"/>
  <c r="V31" i="2"/>
  <c r="I31" i="2"/>
  <c r="V34" i="2"/>
  <c r="I34" i="2"/>
  <c r="I267" i="1"/>
  <c r="H267" i="1"/>
  <c r="G22" i="2" l="1"/>
  <c r="E22" i="2"/>
  <c r="D22" i="2"/>
  <c r="S12" i="2"/>
  <c r="R12" i="2"/>
  <c r="Q12" i="2"/>
  <c r="H12" i="2"/>
  <c r="S11" i="2"/>
  <c r="R11" i="2"/>
  <c r="Q11" i="2"/>
  <c r="H11" i="2"/>
  <c r="S14" i="2"/>
  <c r="R14" i="2"/>
  <c r="Q14" i="2"/>
  <c r="H14" i="2"/>
  <c r="S20" i="2"/>
  <c r="R20" i="2"/>
  <c r="Q20" i="2"/>
  <c r="S19" i="2"/>
  <c r="R19" i="2"/>
  <c r="Q19" i="2"/>
  <c r="S21" i="2"/>
  <c r="R21" i="2"/>
  <c r="Q21" i="2"/>
  <c r="S16" i="2"/>
  <c r="R16" i="2"/>
  <c r="Q16" i="2"/>
  <c r="H16" i="2"/>
  <c r="S13" i="2"/>
  <c r="R13" i="2"/>
  <c r="Q13" i="2"/>
  <c r="S18" i="2"/>
  <c r="R18" i="2"/>
  <c r="Q18" i="2"/>
  <c r="S15" i="2"/>
  <c r="R15" i="2"/>
  <c r="Q15" i="2"/>
  <c r="H15" i="2"/>
  <c r="S17" i="2"/>
  <c r="R17" i="2"/>
  <c r="Q17" i="2"/>
  <c r="H17" i="2"/>
  <c r="S10" i="2"/>
  <c r="R10" i="2"/>
  <c r="Q10" i="2"/>
  <c r="S8" i="2"/>
  <c r="R8" i="2"/>
  <c r="Q8" i="2"/>
  <c r="S9" i="2"/>
  <c r="R9" i="2"/>
  <c r="Q9" i="2"/>
  <c r="H9" i="2"/>
  <c r="S7" i="2"/>
  <c r="R7" i="2"/>
  <c r="Q7" i="2"/>
  <c r="H7" i="2"/>
  <c r="K119" i="1"/>
  <c r="I119" i="1"/>
  <c r="H22" i="2" l="1"/>
  <c r="U8" i="2"/>
  <c r="F8" i="2" s="1"/>
  <c r="I8" i="2" s="1"/>
  <c r="U21" i="2"/>
  <c r="F21" i="2" s="1"/>
  <c r="I21" i="2" s="1"/>
  <c r="U18" i="2"/>
  <c r="F18" i="2" s="1"/>
  <c r="I18" i="2" s="1"/>
  <c r="U20" i="2"/>
  <c r="F20" i="2" s="1"/>
  <c r="I20" i="2" s="1"/>
  <c r="U14" i="2"/>
  <c r="F14" i="2" s="1"/>
  <c r="I14" i="2" s="1"/>
  <c r="U11" i="2"/>
  <c r="F11" i="2" s="1"/>
  <c r="V11" i="2" s="1"/>
  <c r="U12" i="2"/>
  <c r="F12" i="2" s="1"/>
  <c r="V12" i="2" s="1"/>
  <c r="U7" i="2"/>
  <c r="F7" i="2" s="1"/>
  <c r="U9" i="2"/>
  <c r="F9" i="2" s="1"/>
  <c r="I9" i="2" s="1"/>
  <c r="U16" i="2"/>
  <c r="F16" i="2" s="1"/>
  <c r="I16" i="2" s="1"/>
  <c r="U17" i="2"/>
  <c r="F17" i="2" s="1"/>
  <c r="I17" i="2" s="1"/>
  <c r="U10" i="2"/>
  <c r="F10" i="2" s="1"/>
  <c r="I10" i="2" s="1"/>
  <c r="U15" i="2"/>
  <c r="F15" i="2" s="1"/>
  <c r="V15" i="2" s="1"/>
  <c r="U19" i="2"/>
  <c r="F19" i="2" s="1"/>
  <c r="I19" i="2" s="1"/>
  <c r="U13" i="2"/>
  <c r="F13" i="2" s="1"/>
  <c r="I13" i="2" s="1"/>
  <c r="V7" i="2"/>
  <c r="V14" i="2"/>
  <c r="V17" i="2"/>
  <c r="V18" i="2" l="1"/>
  <c r="I12" i="2"/>
  <c r="I15" i="2"/>
  <c r="I11" i="2"/>
  <c r="I7" i="2"/>
  <c r="F22" i="2"/>
  <c r="I22" i="2" s="1"/>
  <c r="G121" i="1" l="1"/>
  <c r="J121" i="1"/>
  <c r="I65" i="1"/>
  <c r="K65" i="1"/>
  <c r="K39" i="1"/>
  <c r="I39" i="1"/>
  <c r="K96" i="1"/>
  <c r="I96" i="1"/>
  <c r="K56" i="1"/>
  <c r="I56" i="1"/>
  <c r="K108" i="1"/>
  <c r="I108" i="1"/>
  <c r="K64" i="1"/>
  <c r="I64" i="1"/>
  <c r="K92" i="1"/>
  <c r="I92" i="1"/>
  <c r="K83" i="1"/>
  <c r="I83" i="1"/>
  <c r="K94" i="1"/>
  <c r="I94" i="1"/>
  <c r="K81" i="1"/>
  <c r="I81" i="1"/>
  <c r="K20" i="1"/>
  <c r="I20" i="1"/>
  <c r="K33" i="1"/>
  <c r="I33" i="1"/>
  <c r="I18" i="1"/>
  <c r="K18" i="1"/>
  <c r="K95" i="1"/>
  <c r="I95" i="1"/>
  <c r="K90" i="1"/>
  <c r="I90" i="1"/>
  <c r="K52" i="1"/>
  <c r="I52" i="1"/>
  <c r="K14" i="1"/>
  <c r="I14" i="1"/>
  <c r="K29" i="1"/>
  <c r="I29" i="1"/>
  <c r="K17" i="1"/>
  <c r="I17" i="1"/>
  <c r="K27" i="1"/>
  <c r="I27" i="1"/>
  <c r="K26" i="1"/>
  <c r="I26" i="1"/>
  <c r="K104" i="1" l="1"/>
  <c r="I104" i="1"/>
  <c r="K89" i="1"/>
  <c r="I89" i="1"/>
  <c r="K30" i="1"/>
  <c r="I30" i="1"/>
  <c r="K31" i="1"/>
  <c r="I31" i="1"/>
  <c r="K32" i="1"/>
  <c r="I32" i="1"/>
  <c r="K63" i="1"/>
  <c r="I63" i="1"/>
  <c r="K62" i="1"/>
  <c r="I62" i="1"/>
  <c r="K25" i="1"/>
  <c r="I25" i="1"/>
  <c r="K24" i="1"/>
  <c r="I24" i="1"/>
  <c r="K79" i="1" l="1"/>
  <c r="I79" i="1"/>
  <c r="K93" i="1"/>
  <c r="K44" i="1" l="1"/>
  <c r="I44" i="1"/>
  <c r="J17" i="3"/>
  <c r="I17" i="3"/>
  <c r="H17" i="3"/>
  <c r="G17" i="3"/>
  <c r="K103" i="1"/>
  <c r="I103" i="1"/>
  <c r="K75" i="1"/>
  <c r="I75" i="1"/>
  <c r="K82" i="1"/>
  <c r="I82" i="1"/>
  <c r="K102" i="1"/>
  <c r="I102" i="1"/>
  <c r="I93" i="1"/>
  <c r="K107" i="1"/>
  <c r="H107" i="1"/>
  <c r="I107" i="1" s="1"/>
  <c r="K101" i="1"/>
  <c r="I101" i="1"/>
  <c r="K57" i="1"/>
  <c r="H57" i="1"/>
  <c r="I57" i="1" s="1"/>
  <c r="K100" i="1"/>
  <c r="I100" i="1"/>
  <c r="K50" i="1"/>
  <c r="I50" i="1"/>
  <c r="K111" i="1"/>
  <c r="I111" i="1"/>
  <c r="K112" i="1"/>
  <c r="I112" i="1"/>
  <c r="K115" i="1"/>
  <c r="I115" i="1"/>
  <c r="K53" i="1"/>
  <c r="I53" i="1"/>
  <c r="K36" i="1"/>
  <c r="I36" i="1"/>
  <c r="K37" i="1"/>
  <c r="I37" i="1"/>
  <c r="K49" i="1"/>
  <c r="I49" i="1"/>
  <c r="K110" i="1"/>
  <c r="I110" i="1"/>
  <c r="K97" i="1"/>
  <c r="I97" i="1"/>
  <c r="K118" i="1"/>
  <c r="I118" i="1"/>
  <c r="K74" i="1"/>
  <c r="I74" i="1"/>
  <c r="K58" i="1"/>
  <c r="I58" i="1"/>
  <c r="K40" i="1"/>
  <c r="I40" i="1"/>
  <c r="K59" i="1"/>
  <c r="I59" i="1"/>
  <c r="K116" i="1"/>
  <c r="I116" i="1"/>
  <c r="K38" i="1"/>
  <c r="I38" i="1"/>
  <c r="K78" i="1"/>
  <c r="I78" i="1"/>
  <c r="K117" i="1"/>
  <c r="I117" i="1"/>
  <c r="K73" i="1"/>
  <c r="I73" i="1"/>
  <c r="K77" i="1"/>
  <c r="I77" i="1"/>
  <c r="K99" i="1"/>
  <c r="I99" i="1"/>
  <c r="K106" i="1"/>
  <c r="I106" i="1"/>
  <c r="K105" i="1"/>
  <c r="I105" i="1"/>
  <c r="K109" i="1"/>
  <c r="I109" i="1"/>
  <c r="K98" i="1"/>
  <c r="I98" i="1"/>
  <c r="K88" i="1"/>
  <c r="I88" i="1"/>
  <c r="K87" i="1"/>
  <c r="I87" i="1"/>
  <c r="K86" i="1"/>
  <c r="I86" i="1"/>
  <c r="K85" i="1"/>
  <c r="I85" i="1"/>
  <c r="K76" i="1"/>
  <c r="I76" i="1"/>
  <c r="K91" i="1"/>
  <c r="I91" i="1"/>
  <c r="K55" i="1"/>
  <c r="I55" i="1"/>
  <c r="K114" i="1"/>
  <c r="I114" i="1"/>
  <c r="K113" i="1"/>
  <c r="I113" i="1"/>
  <c r="K9" i="1"/>
  <c r="I9" i="1"/>
  <c r="K47" i="1"/>
  <c r="I47" i="1"/>
  <c r="K12" i="1"/>
  <c r="I12" i="1"/>
  <c r="K28" i="1"/>
  <c r="I28" i="1"/>
  <c r="K19" i="1"/>
  <c r="I19" i="1"/>
  <c r="K16" i="1"/>
  <c r="I16" i="1"/>
  <c r="K15" i="1"/>
  <c r="I15" i="1"/>
  <c r="K84" i="1"/>
  <c r="I84" i="1"/>
  <c r="K13" i="1"/>
  <c r="I13" i="1"/>
  <c r="K23" i="1"/>
  <c r="H23" i="1"/>
  <c r="I23" i="1" s="1"/>
  <c r="K11" i="1"/>
  <c r="I11" i="1"/>
  <c r="K10" i="1"/>
  <c r="I10" i="1"/>
  <c r="K22" i="1"/>
  <c r="I22" i="1"/>
  <c r="K21" i="1"/>
  <c r="H21" i="1"/>
  <c r="K70" i="1"/>
  <c r="I70" i="1"/>
  <c r="K42" i="1"/>
  <c r="I42" i="1"/>
  <c r="K69" i="1"/>
  <c r="I69" i="1"/>
  <c r="K41" i="1"/>
  <c r="I41" i="1"/>
  <c r="K61" i="1"/>
  <c r="I61" i="1"/>
  <c r="K46" i="1"/>
  <c r="I46" i="1"/>
  <c r="K45" i="1"/>
  <c r="I45" i="1"/>
  <c r="K35" i="1"/>
  <c r="I35" i="1"/>
  <c r="K34" i="1"/>
  <c r="I34" i="1"/>
  <c r="K60" i="1"/>
  <c r="I60" i="1"/>
  <c r="K80" i="1"/>
  <c r="I80" i="1"/>
  <c r="K43" i="1"/>
  <c r="I43" i="1"/>
  <c r="K68" i="1"/>
  <c r="I68" i="1"/>
  <c r="K72" i="1"/>
  <c r="H72" i="1"/>
  <c r="K51" i="1"/>
  <c r="I51" i="1"/>
  <c r="K71" i="1"/>
  <c r="I71" i="1"/>
  <c r="K54" i="1"/>
  <c r="I54" i="1"/>
  <c r="K48" i="1"/>
  <c r="I48" i="1"/>
  <c r="K67" i="1"/>
  <c r="I67" i="1"/>
  <c r="K66" i="1"/>
  <c r="I66" i="1"/>
  <c r="I21" i="1" l="1"/>
  <c r="H121" i="1"/>
  <c r="K121" i="1"/>
  <c r="I72" i="1"/>
  <c r="I121" i="1" l="1"/>
</calcChain>
</file>

<file path=xl/comments1.xml><?xml version="1.0" encoding="utf-8"?>
<comments xmlns="http://schemas.openxmlformats.org/spreadsheetml/2006/main">
  <authors>
    <author>User</author>
    <author>tuyen</author>
    <author>user</author>
  </authors>
  <commentList>
    <comment ref="L14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Khoa CN Động Lực chuyển qua</t>
        </r>
      </text>
    </comment>
    <comment ref="L17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Khoa CN Động Lực chuyển qua</t>
        </r>
      </text>
    </comment>
    <comment ref="L20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Khoa CN Động Lực chuyển qua</t>
        </r>
      </text>
    </comment>
    <comment ref="L24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Khoa CN Điện -Điện Tử chuyển Qua ngày 11/8/2015</t>
        </r>
      </text>
    </comment>
    <comment ref="L25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Khoa CN Điện -Điện Tử chuyển Qua ngày 11/8/2015</t>
        </r>
      </text>
    </comment>
    <comment ref="L26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Khoa CN Động Lực chuyển qua</t>
        </r>
      </text>
    </comment>
    <comment ref="L27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Khoa CN Động Lực chuyển qua</t>
        </r>
      </text>
    </comment>
    <comment ref="L29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Khoa CN Động Lực chuyển qua</t>
        </r>
      </text>
    </comment>
    <comment ref="L30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Khoa CN Điện -Điện Tử chuyển Qua ngày 11/8/2015</t>
        </r>
      </text>
    </comment>
    <comment ref="L31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Khoa CN Điện -Điện Tử chuyển Qua ngày 11/8/2015</t>
        </r>
      </text>
    </comment>
    <comment ref="L32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Khoa CN Điện -Điện Tử chuyển Qua ngày 11/8/2015</t>
        </r>
      </text>
    </comment>
    <comment ref="L33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Khoa CN Động Lực chuyển qua</t>
        </r>
      </text>
    </comment>
    <comment ref="L39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Khoa CN Động Lực chuyển qua</t>
        </r>
      </text>
    </comment>
    <comment ref="L52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Khoa CN Động Lực chuyển qua</t>
        </r>
      </text>
    </comment>
    <comment ref="L56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Khoa CN Động Lực chuyển qua</t>
        </r>
      </text>
    </comment>
    <comment ref="L62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Khoa CN Điện -Điện Tử chuyển Qua ngày 11/8/2015</t>
        </r>
      </text>
    </comment>
    <comment ref="L63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Khoa CN Điện -Điện Tử chuyển Qua ngày 11/8/2015</t>
        </r>
      </text>
    </comment>
    <comment ref="L64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Khoa CN Động Lực chuyển qua</t>
        </r>
      </text>
    </comment>
    <comment ref="B79" authorId="1">
      <text>
        <r>
          <rPr>
            <b/>
            <sz val="8"/>
            <color indexed="81"/>
            <rFont val="Tahoma"/>
            <family val="2"/>
          </rPr>
          <t>tuyen:</t>
        </r>
        <r>
          <rPr>
            <sz val="8"/>
            <color indexed="81"/>
            <rFont val="Tahoma"/>
            <family val="2"/>
          </rPr>
          <t xml:space="preserve">
tttt-tv chuyen qua</t>
        </r>
      </text>
    </comment>
    <comment ref="L81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Khoa CN Động Lực chuyển qua</t>
        </r>
      </text>
    </comment>
    <comment ref="L83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Khoa CN Động Lực chuyển qua</t>
        </r>
      </text>
    </comment>
    <comment ref="L89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Khoa CN Điện -Điện Tử chuyển Qua ngày 11/8/2015</t>
        </r>
      </text>
    </comment>
    <comment ref="L90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Khoa CN Động Lực chuyển qua</t>
        </r>
      </text>
    </comment>
    <comment ref="L92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Khoa CN Động Lực chuyển qua</t>
        </r>
      </text>
    </comment>
    <comment ref="B93" authorId="1">
      <text>
        <r>
          <rPr>
            <b/>
            <sz val="8"/>
            <color indexed="81"/>
            <rFont val="Tahoma"/>
            <family val="2"/>
          </rPr>
          <t>tuyen:</t>
        </r>
        <r>
          <rPr>
            <sz val="8"/>
            <color indexed="81"/>
            <rFont val="Tahoma"/>
            <family val="2"/>
          </rPr>
          <t xml:space="preserve">
chuyển qua khoa CNTT 3 cái ngày 24/11/2014
</t>
        </r>
      </text>
    </comment>
    <comment ref="L94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Khoa CN Động Lực chuyển qua</t>
        </r>
      </text>
    </comment>
    <comment ref="L95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Khoa CN Động Lực chuyển qua</t>
        </r>
      </text>
    </comment>
    <comment ref="L96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Khoa CN Động Lực chuyển qua</t>
        </r>
      </text>
    </comment>
    <comment ref="B103" authorId="1">
      <text>
        <r>
          <rPr>
            <b/>
            <sz val="8"/>
            <color indexed="81"/>
            <rFont val="Tahoma"/>
            <family val="2"/>
          </rPr>
          <t>tuyen:</t>
        </r>
        <r>
          <rPr>
            <sz val="8"/>
            <color indexed="81"/>
            <rFont val="Tahoma"/>
            <family val="2"/>
          </rPr>
          <t xml:space="preserve">
Trang bị mới ngày 25/12/2014</t>
        </r>
      </text>
    </comment>
    <comment ref="L104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Khoa CN Điện -Điện Tử chuyển Qua ngày 11/8/2015</t>
        </r>
      </text>
    </comment>
    <comment ref="L108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Khoa CN Động Lực chuyển qua</t>
        </r>
      </text>
    </comment>
    <comment ref="D177" authorId="2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24/4/2014</t>
        </r>
      </text>
    </comment>
  </commentList>
</comments>
</file>

<file path=xl/comments2.xml><?xml version="1.0" encoding="utf-8"?>
<comments xmlns="http://schemas.openxmlformats.org/spreadsheetml/2006/main">
  <authors>
    <author>tuyen</author>
  </authors>
  <commentList>
    <comment ref="B9" authorId="0">
      <text>
        <r>
          <rPr>
            <b/>
            <sz val="8"/>
            <color indexed="81"/>
            <rFont val="Tahoma"/>
            <family val="2"/>
          </rPr>
          <t xml:space="preserve">tuyen: chuyển qua từ ngày 26/11/2014
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14" authorId="0">
      <text>
        <r>
          <rPr>
            <b/>
            <sz val="8"/>
            <color indexed="81"/>
            <rFont val="Tahoma"/>
            <family val="2"/>
          </rPr>
          <t>tuyen:c chuyển từ KHCB sang 10/10/2014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15" authorId="0">
      <text>
        <r>
          <rPr>
            <b/>
            <sz val="8"/>
            <color indexed="81"/>
            <rFont val="Tahoma"/>
            <family val="2"/>
          </rPr>
          <t>tuyen: chuyển từ ngày 26/11/2014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16" authorId="0">
      <text>
        <r>
          <rPr>
            <b/>
            <sz val="8"/>
            <color indexed="81"/>
            <rFont val="Tahoma"/>
            <family val="2"/>
          </rPr>
          <t>tuyen: chuyển từ KHCB sang 10/10/2014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<sst xmlns="http://schemas.openxmlformats.org/spreadsheetml/2006/main" count="1152" uniqueCount="388">
  <si>
    <t>PHÒNG QUẢN TRỊ CƠ SỞ VẬT CHẤT</t>
  </si>
  <si>
    <t>STT</t>
  </si>
  <si>
    <t>Tên DC KTCD</t>
  </si>
  <si>
    <t xml:space="preserve">Mã số </t>
  </si>
  <si>
    <t>Năm sử dụng</t>
  </si>
  <si>
    <t>Đơn vị sử dụng</t>
  </si>
  <si>
    <t>Đơn vị tính</t>
  </si>
  <si>
    <t>Đơn giá</t>
  </si>
  <si>
    <t>Theo sổ sách</t>
  </si>
  <si>
    <t>Theo kiểm kê</t>
  </si>
  <si>
    <t>Ghi chú</t>
  </si>
  <si>
    <t>Số lượng</t>
  </si>
  <si>
    <t>Thành tiền</t>
  </si>
  <si>
    <t>A</t>
  </si>
  <si>
    <t>B</t>
  </si>
  <si>
    <t>C</t>
  </si>
  <si>
    <t>D</t>
  </si>
  <si>
    <t>E</t>
  </si>
  <si>
    <t>1</t>
  </si>
  <si>
    <t>2</t>
  </si>
  <si>
    <t>3</t>
  </si>
  <si>
    <t>4</t>
  </si>
  <si>
    <t>5</t>
  </si>
  <si>
    <t>Bộ</t>
  </si>
  <si>
    <t>Cái</t>
  </si>
  <si>
    <t>Ghế tựa gỗ kiểu</t>
  </si>
  <si>
    <t>Bảng từ</t>
  </si>
  <si>
    <t>Tủ sắt hồ sơ 2 cánh</t>
  </si>
  <si>
    <t>Ghế tựa gỗ</t>
  </si>
  <si>
    <t>Bàn ghế HS 2 chỗ ngồi</t>
  </si>
  <si>
    <t>Bàn học sinh 2 chỗ ngồi</t>
  </si>
  <si>
    <t>Bàn gỗ làm việc</t>
  </si>
  <si>
    <t>Bàn ghế HS khung sắt</t>
  </si>
  <si>
    <t>Tủ sắt (10 ngăn)</t>
  </si>
  <si>
    <t>Quạt trần</t>
  </si>
  <si>
    <t>Quạt trần đảo 2 chiều</t>
  </si>
  <si>
    <t>HC2013010</t>
  </si>
  <si>
    <t>Theo sổ kế toán</t>
  </si>
  <si>
    <t>Nguyên giá</t>
  </si>
  <si>
    <t>Giá trị còn lại</t>
  </si>
  <si>
    <t>Danh mục tài sản</t>
  </si>
  <si>
    <t>Quy cách</t>
  </si>
  <si>
    <t>ĐVT</t>
  </si>
  <si>
    <t>Nước SX</t>
  </si>
  <si>
    <t>Năm SD</t>
  </si>
  <si>
    <t>Trên sổ</t>
  </si>
  <si>
    <t>Thực tế</t>
  </si>
  <si>
    <t>VN</t>
  </si>
  <si>
    <t>Tủ sắt 10 ngăn kéo</t>
  </si>
  <si>
    <t>Quạt treo tường</t>
  </si>
  <si>
    <t>QTCSVC</t>
  </si>
  <si>
    <t xml:space="preserve">Ghế tựa gỗ </t>
  </si>
  <si>
    <t>Bàn vi tính đơn</t>
  </si>
  <si>
    <t>Bàn VT đơn Compack 3</t>
  </si>
  <si>
    <t>Bàn Hội trường</t>
  </si>
  <si>
    <t xml:space="preserve">Quạt đứng Asia  </t>
  </si>
  <si>
    <t>HC5002039</t>
  </si>
  <si>
    <t>Ghế dựa lớn (nhựa)</t>
  </si>
  <si>
    <t>HC5002061</t>
  </si>
  <si>
    <t>Bàn hội trường</t>
  </si>
  <si>
    <t xml:space="preserve">Bàn gỗ  </t>
  </si>
  <si>
    <t>HC5001880</t>
  </si>
  <si>
    <t>Bàn gỗ 4 chỗ ngồi</t>
  </si>
  <si>
    <t>HC5001884</t>
  </si>
  <si>
    <t>HC5001892</t>
  </si>
  <si>
    <t>HC5001911</t>
  </si>
  <si>
    <t>HC5001916</t>
  </si>
  <si>
    <t>Bàn hội họp</t>
  </si>
  <si>
    <t>Bàn ghế giáo viên</t>
  </si>
  <si>
    <t>Quạt trần MP</t>
  </si>
  <si>
    <t xml:space="preserve">Bàn vi tính đôi </t>
  </si>
  <si>
    <t>Bàn ghế (vẽ KT)</t>
  </si>
  <si>
    <t>Tủ sắt (hồ sơ 2 cánh)</t>
  </si>
  <si>
    <t>Quạt trần đảo</t>
  </si>
  <si>
    <t>HC5001887</t>
  </si>
  <si>
    <t>Giá Inox 4 tầng</t>
  </si>
  <si>
    <t>HC5001930</t>
  </si>
  <si>
    <t>HC5001932</t>
  </si>
  <si>
    <t>HC5001949</t>
  </si>
  <si>
    <t>HC5001950</t>
  </si>
  <si>
    <t>HC5001958</t>
  </si>
  <si>
    <t>Quạt trần Mỹ Phong</t>
  </si>
  <si>
    <t>HC5001959</t>
  </si>
  <si>
    <t>Qụat treo tường</t>
  </si>
  <si>
    <t>HC5001960</t>
  </si>
  <si>
    <t>HC5002002</t>
  </si>
  <si>
    <t>HC5002003</t>
  </si>
  <si>
    <t>HC5002044</t>
  </si>
  <si>
    <t>Kệ 3 tầng 50x80 bánh xe</t>
  </si>
  <si>
    <t xml:space="preserve">Kệ sách </t>
  </si>
  <si>
    <t>Tủ sắt 2 cánh</t>
  </si>
  <si>
    <t>Điện thoại bàn mẹ bồng con</t>
  </si>
  <si>
    <t>HC5002004</t>
  </si>
  <si>
    <t xml:space="preserve">Bàn gỗ văn phòng           </t>
  </si>
  <si>
    <t>Điện thọai bàn</t>
  </si>
  <si>
    <t>HC5002013</t>
  </si>
  <si>
    <t>Tủ gỗ có kính</t>
  </si>
  <si>
    <t>Bàn vi tính đơn Compack3</t>
  </si>
  <si>
    <t>Bộ bàn ghế salon nệm đen</t>
  </si>
  <si>
    <t>0010624</t>
  </si>
  <si>
    <t>Bàn gỗ Salon mặt kính</t>
  </si>
  <si>
    <t>0010625</t>
  </si>
  <si>
    <t>Bảng mica trắng</t>
  </si>
  <si>
    <t>Tủ sắt</t>
  </si>
  <si>
    <t>HC5002028</t>
  </si>
  <si>
    <t>Bảng từ xanh</t>
  </si>
  <si>
    <t>HC2012008</t>
  </si>
  <si>
    <t>HC2013008</t>
  </si>
  <si>
    <t>HC2013009</t>
  </si>
  <si>
    <t>Xe đẩy</t>
  </si>
  <si>
    <t>HC2013025</t>
  </si>
  <si>
    <t>QU03.1</t>
  </si>
  <si>
    <t>Cây</t>
  </si>
  <si>
    <t>Quạt hút công nghiệp (500 x 500 x 200)</t>
  </si>
  <si>
    <t>QU06.1</t>
  </si>
  <si>
    <t>Bục gỗ</t>
  </si>
  <si>
    <t>Bục gỗ tượng bác</t>
  </si>
  <si>
    <t>1,5x0,4x0,4</t>
  </si>
  <si>
    <t>Bục nói chuyện</t>
  </si>
  <si>
    <t>1,3x0,6x0,7</t>
  </si>
  <si>
    <t>Bục tượng Bác</t>
  </si>
  <si>
    <t>0,5 x 0,4 x 1,6</t>
  </si>
  <si>
    <t>Bàn sắt làm việc kiểu buyro ximili</t>
  </si>
  <si>
    <t>1,53 x 0,86 x 0,74</t>
  </si>
  <si>
    <t>1.2 m</t>
  </si>
  <si>
    <t>Tủ kệ gỗ có kính</t>
  </si>
  <si>
    <t>2 x1,5x0,45</t>
  </si>
  <si>
    <t>1,2 m</t>
  </si>
  <si>
    <t>Ghế xoay loại lớn</t>
  </si>
  <si>
    <t>GHE03</t>
  </si>
  <si>
    <t>Quạt trần Mỹ phong</t>
  </si>
  <si>
    <t>Q005.1</t>
  </si>
  <si>
    <t>Tổng :</t>
  </si>
  <si>
    <t xml:space="preserve">BIÊN BẢN KIỂM KÊ CÔNG CỤ DỤNG CỤ (TÀI SẢN QUẢN TRỊ) </t>
  </si>
  <si>
    <t>Kệ sách đa năng 4 ngăn, 5 tầng</t>
  </si>
  <si>
    <t>Điện - Điện tử</t>
  </si>
  <si>
    <t xml:space="preserve">Bàn hình thang 1 chỗ ngồi             </t>
  </si>
  <si>
    <t xml:space="preserve">Bàn hình thang 1 chỗ ngồi </t>
  </si>
  <si>
    <t>Bàn hình thang 1 chỗ ngồi</t>
  </si>
  <si>
    <t>HC5001895</t>
  </si>
  <si>
    <t>HC2013005</t>
  </si>
  <si>
    <t>Động Lực</t>
  </si>
  <si>
    <t>Bàn ghế HS</t>
  </si>
  <si>
    <t>Động lực</t>
  </si>
  <si>
    <t>Bảng Mica kiếng tủ TB</t>
  </si>
  <si>
    <t>HC5001848</t>
  </si>
  <si>
    <t>HC5001896</t>
  </si>
  <si>
    <t>Quạt trần đảo P400</t>
  </si>
  <si>
    <t>HC5002063</t>
  </si>
  <si>
    <t>HC5002009</t>
  </si>
  <si>
    <t>Bàn gỗ thực tập xưởng</t>
  </si>
  <si>
    <t>0'010547</t>
  </si>
  <si>
    <t>Bàn học sinh 2 chổ ngồi</t>
  </si>
  <si>
    <t xml:space="preserve">Quạt hút </t>
  </si>
  <si>
    <t>HC5001942</t>
  </si>
  <si>
    <t>Quạt thông gió</t>
  </si>
  <si>
    <t>HC5001868</t>
  </si>
  <si>
    <t>HC5002025</t>
  </si>
  <si>
    <t>Bảng từ trắng</t>
  </si>
  <si>
    <t>HC2012043</t>
  </si>
  <si>
    <t>HC2012027</t>
  </si>
  <si>
    <t>BA01,3</t>
  </si>
  <si>
    <t>Tủ sắt 2 cánh (1,9x0,9x0,45)m</t>
  </si>
  <si>
    <t>Trống trường</t>
  </si>
  <si>
    <t>PHÒNG QUẢN TRỊ - DỊCH VỤ</t>
  </si>
  <si>
    <t>BIÊN BẢN KIỂM KÊ TÀI SẢN QUẢN TRỊ NĂM 2017</t>
  </si>
  <si>
    <t>BIÊN BẢN KIỂM KÊ TÀI SẢN NĂM 2017 (Theo dõi nội bộ)</t>
  </si>
  <si>
    <t>Bàn làm việc có kính (1mx1,4m)</t>
  </si>
  <si>
    <t>Bàn giáo viên</t>
  </si>
  <si>
    <t>Bàn giáo viên khung sắt mặt gỗ ghép CN</t>
  </si>
  <si>
    <t>Bàn ghế học sinh khung sắt</t>
  </si>
  <si>
    <t>Bàn học sinh liền ghế chân gỗ</t>
  </si>
  <si>
    <t>Bàn học sinh liền ghế chân sắt</t>
  </si>
  <si>
    <t>Bàn làm việc (1.6x0,8x0,78)</t>
  </si>
  <si>
    <t>Số 
TT</t>
  </si>
  <si>
    <t xml:space="preserve">Tên TSCĐ
</t>
  </si>
  <si>
    <t>Mã số 
TSCĐ</t>
  </si>
  <si>
    <t>Theo Kiểm Kê</t>
  </si>
  <si>
    <t>Chênh lệch</t>
  </si>
  <si>
    <t xml:space="preserve">Ghi chú
</t>
  </si>
  <si>
    <t>BẢNG PHỤ</t>
  </si>
  <si>
    <t>Năm đưa 
vào sử dụng</t>
  </si>
  <si>
    <t xml:space="preserve">thời gian
sử dụng
</t>
  </si>
  <si>
    <t>tỷ lệ tính
 hao mòn
( % năm)</t>
  </si>
  <si>
    <t>Giá trị 
khấu hao
1 năm</t>
  </si>
  <si>
    <t>số năm
 đã sử dụng</t>
  </si>
  <si>
    <t>Giá trị 
khấu hao
năm 2017</t>
  </si>
  <si>
    <t xml:space="preserve">Giá trị 
hao mòn
</t>
  </si>
  <si>
    <t>SL</t>
  </si>
  <si>
    <t>Bàn gỗ 5 chỗ ngồi</t>
  </si>
  <si>
    <t>TBDCQL khác</t>
  </si>
  <si>
    <t>Bàn họp, ghế (2400 x 4000 x 750)</t>
  </si>
  <si>
    <t>Bộ bàn lớn 1950 x 750 (dưới có hộc đề CPU + loa)</t>
  </si>
  <si>
    <t>Tủ sắt 2 cánh  (8 bảng) 1,90x1,20x0,45m</t>
  </si>
  <si>
    <t>Tủ gỗ hồ sơ 3 cửa 1,2x0,40x2,02m</t>
  </si>
  <si>
    <t>Két sắt khóa điện 560x420x480</t>
  </si>
  <si>
    <t>Tủ hồ sơ 5 ngăn 2400 x 400 x 2058</t>
  </si>
  <si>
    <t>Tủ trưng bày T02 (2000 x 400 x 950)</t>
  </si>
  <si>
    <t>Tủ trưng bày T02 (2000 x 400 x 900)</t>
  </si>
  <si>
    <t>Bục trưng bày mô hình trường (2300 x 2300 x 700)</t>
  </si>
  <si>
    <t>Tổng</t>
  </si>
  <si>
    <t>Tly</t>
  </si>
  <si>
    <t>THPT</t>
  </si>
  <si>
    <t>Bàn ghế GV</t>
  </si>
  <si>
    <t>HC5001901</t>
  </si>
  <si>
    <t>Bàn HS 2 chỗ ngồi khung sắt mặt gỗ</t>
  </si>
  <si>
    <t>Bàn ghế 2 chỗ dùng cho HS</t>
  </si>
  <si>
    <t>HC2012036</t>
  </si>
  <si>
    <t>Cái</t>
  </si>
  <si>
    <t>HC5002014</t>
  </si>
  <si>
    <t>HC5002068</t>
  </si>
  <si>
    <t>Bàn giáo viên (0,6x1,2x0,75)</t>
  </si>
  <si>
    <t>HC2013014</t>
  </si>
  <si>
    <t xml:space="preserve">Bàn giáo viên khung sắt mặt gỗ </t>
  </si>
  <si>
    <t>Bàn gỗ Oval</t>
  </si>
  <si>
    <t>Bàn làm việc gỗ thổi PU</t>
  </si>
  <si>
    <t>Bàn làm việc VT Melimin</t>
  </si>
  <si>
    <t>Bàn thí nghiệm Hóa - Sinh GV</t>
  </si>
  <si>
    <t>Bàn thí nghiệm Hóa - Sinh HS</t>
  </si>
  <si>
    <t>Bàn thí nghiệm Lý GV</t>
  </si>
  <si>
    <t>Bàn thí nghiệm Lý HS</t>
  </si>
  <si>
    <t>Bàn thu ngân</t>
  </si>
  <si>
    <t>Bàn TNTH Hóa Sinh GV mặt đá Granit</t>
  </si>
  <si>
    <t>HC2013015</t>
  </si>
  <si>
    <t>Bàn TNTH Hóa Sinh HS 2 chỗ mặt đá Granit</t>
  </si>
  <si>
    <t>HC2013035</t>
  </si>
  <si>
    <t>HC2013024</t>
  </si>
  <si>
    <t>Bàn vi tính</t>
  </si>
  <si>
    <t>0010544</t>
  </si>
  <si>
    <t>Bàn vi tính melimin</t>
  </si>
  <si>
    <t>Bảng dạy học mica trắng (bảng từ)</t>
  </si>
  <si>
    <t>Bảng HQ xanh khung nhôm chuyên dụng</t>
  </si>
  <si>
    <t>HC5001952</t>
  </si>
  <si>
    <t>HC5001953</t>
  </si>
  <si>
    <t>Bảng phấn từ</t>
  </si>
  <si>
    <t>HC5002016</t>
  </si>
  <si>
    <t>HC5001886</t>
  </si>
  <si>
    <t>Bảng phấn từ  nhôm hộp</t>
  </si>
  <si>
    <t>Bảng phấn từ chân di động</t>
  </si>
  <si>
    <t>HC5001918</t>
  </si>
  <si>
    <t>HC5001910</t>
  </si>
  <si>
    <t xml:space="preserve">Bảng từ  </t>
  </si>
  <si>
    <t>HC5002017</t>
  </si>
  <si>
    <t>Bảng từ trắng (1,2x2,4)</t>
  </si>
  <si>
    <t>HC2013023</t>
  </si>
  <si>
    <t>Bảng từ xanh (1,2x3,6)</t>
  </si>
  <si>
    <t>BG05.1</t>
  </si>
  <si>
    <t>Bình khí CO 2</t>
  </si>
  <si>
    <t>0010399</t>
  </si>
  <si>
    <t>Bình</t>
  </si>
  <si>
    <t>Bộ âm thanh phòng học</t>
  </si>
  <si>
    <t>HC5002036</t>
  </si>
  <si>
    <t>bộ</t>
  </si>
  <si>
    <t>Bồn chậu sứ</t>
  </si>
  <si>
    <t>HC5002007</t>
  </si>
  <si>
    <t>Bồn rửa đôi</t>
  </si>
  <si>
    <t>Bồn rửa đôi Inox chân sắt</t>
  </si>
  <si>
    <t>HC2013017</t>
  </si>
  <si>
    <t>Bồn rửa đơn</t>
  </si>
  <si>
    <t>Bồn rửa đơn Inox chân sắt</t>
  </si>
  <si>
    <t>HC2013018</t>
  </si>
  <si>
    <t>Ghế</t>
  </si>
  <si>
    <t>HC5001854</t>
  </si>
  <si>
    <t>Ghế (nhựa)</t>
  </si>
  <si>
    <t>HC5002062</t>
  </si>
  <si>
    <t>Ghế đẩu chân sắt mặt gỗ</t>
  </si>
  <si>
    <t>Ghế dựa chân sắt</t>
  </si>
  <si>
    <t>HC5002015</t>
  </si>
  <si>
    <t>Ghế giáo viên (gỗ căm xe)</t>
  </si>
  <si>
    <t>Ghế làm việc (gỗ căm xe)</t>
  </si>
  <si>
    <t>Ghế thí nghiệm (0,4x0,4x0,9)</t>
  </si>
  <si>
    <t>HC2013016</t>
  </si>
  <si>
    <t>Ghế thí nghiệm Hóa - Sinh</t>
  </si>
  <si>
    <t>Ghế thí nghiệm HS</t>
  </si>
  <si>
    <t>Ghế tựa bọc nệm đỏ</t>
  </si>
  <si>
    <t>0010481</t>
  </si>
  <si>
    <t>Giá treo tranh 15 móc</t>
  </si>
  <si>
    <t>HC5001904</t>
  </si>
  <si>
    <t>Giá trống</t>
  </si>
  <si>
    <t>HC5001859</t>
  </si>
  <si>
    <t xml:space="preserve">THPT </t>
  </si>
  <si>
    <t>Kệ để thiết bị</t>
  </si>
  <si>
    <t>HC5001905</t>
  </si>
  <si>
    <t>Kệ để thiết bị (1,82x0,4x1,77)</t>
  </si>
  <si>
    <t>HC2013022</t>
  </si>
  <si>
    <t>Kệ sắt mặt ván để hồ sơ</t>
  </si>
  <si>
    <t>Quạt bàn Asia</t>
  </si>
  <si>
    <t>HC5002012</t>
  </si>
  <si>
    <t>Quạt công nghiệp</t>
  </si>
  <si>
    <t>HC2012044</t>
  </si>
  <si>
    <t>Quạt điện</t>
  </si>
  <si>
    <t>HC5001909</t>
  </si>
  <si>
    <t>Quạt đứng</t>
  </si>
  <si>
    <t>HC5001939</t>
  </si>
  <si>
    <t>Quạt đứng CN</t>
  </si>
  <si>
    <t>HC5002050</t>
  </si>
  <si>
    <t>Quạt hút</t>
  </si>
  <si>
    <t>HC2013021</t>
  </si>
  <si>
    <t>HC5001894</t>
  </si>
  <si>
    <t>HC5001906</t>
  </si>
  <si>
    <t>HC5001907</t>
  </si>
  <si>
    <t>HC5002065</t>
  </si>
  <si>
    <t>Quạt trần Aslavina</t>
  </si>
  <si>
    <t>HC5002008</t>
  </si>
  <si>
    <t>HC5002037</t>
  </si>
  <si>
    <t>HC5001873</t>
  </si>
  <si>
    <t>HC5001875</t>
  </si>
  <si>
    <t>HC5002049</t>
  </si>
  <si>
    <t xml:space="preserve">Quạt trần đảo  </t>
  </si>
  <si>
    <t>HC5002066</t>
  </si>
  <si>
    <t>Quạt trần đảo ASIA-55w</t>
  </si>
  <si>
    <t>HC2013028</t>
  </si>
  <si>
    <t>Quạt trần đảo Mỹ Phong</t>
  </si>
  <si>
    <t>HC2013012</t>
  </si>
  <si>
    <t>HC5002034</t>
  </si>
  <si>
    <t>cái</t>
  </si>
  <si>
    <t xml:space="preserve">Quạt trần MP </t>
  </si>
  <si>
    <t>HC5002011</t>
  </si>
  <si>
    <t>HC5001970</t>
  </si>
  <si>
    <t>HC2012026</t>
  </si>
  <si>
    <t>HC2013007</t>
  </si>
  <si>
    <t>HC2013026</t>
  </si>
  <si>
    <t>Quạt trần VN</t>
  </si>
  <si>
    <t>HC5001937</t>
  </si>
  <si>
    <t>HC5001940</t>
  </si>
  <si>
    <t>Quạt treo</t>
  </si>
  <si>
    <t>HC5002051</t>
  </si>
  <si>
    <t xml:space="preserve">Quạt treo AsiaVina </t>
  </si>
  <si>
    <t>HC5001919</t>
  </si>
  <si>
    <t>HC5001920</t>
  </si>
  <si>
    <t>HC5001921</t>
  </si>
  <si>
    <t>HC5001938</t>
  </si>
  <si>
    <t>HC5001908</t>
  </si>
  <si>
    <t>HC5002064</t>
  </si>
  <si>
    <t>HC2012045</t>
  </si>
  <si>
    <t>HC2013011</t>
  </si>
  <si>
    <t>HC2013013</t>
  </si>
  <si>
    <t>HC2013027</t>
  </si>
  <si>
    <t>HC2013032</t>
  </si>
  <si>
    <t>HC5001877</t>
  </si>
  <si>
    <t>Quạt treo tường CN (Mỹ Phong)</t>
  </si>
  <si>
    <t>HC2012037</t>
  </si>
  <si>
    <t>Quạt treo tường Mỹ phong</t>
  </si>
  <si>
    <t>HC2012038</t>
  </si>
  <si>
    <t>Quạt treo tường P400</t>
  </si>
  <si>
    <t>HC5001941</t>
  </si>
  <si>
    <t>Quạt treo tường Senko</t>
  </si>
  <si>
    <t>HC5001971</t>
  </si>
  <si>
    <t>HC5001885</t>
  </si>
  <si>
    <t>Tủ Hotte</t>
  </si>
  <si>
    <t>Tủ kính</t>
  </si>
  <si>
    <t>HC5002006</t>
  </si>
  <si>
    <t>Tủ kính đựng hồ sơ</t>
  </si>
  <si>
    <t>Tủ kính hiển vi</t>
  </si>
  <si>
    <t>HC2013020</t>
  </si>
  <si>
    <t>Tủ kính khung nhôm 5 tầng</t>
  </si>
  <si>
    <t>Tủ PBM - Sinh</t>
  </si>
  <si>
    <t>HC2013019</t>
  </si>
  <si>
    <t>Tủ hồ sơ 10 cửa</t>
  </si>
  <si>
    <t>Tủ sắt ngăn kéo</t>
  </si>
  <si>
    <t>0010379</t>
  </si>
  <si>
    <t>Xe đẩy hàng</t>
  </si>
  <si>
    <t>Năm đưa 
vào SD</t>
  </si>
  <si>
    <t>Bàn đọc sách thư viện</t>
  </si>
  <si>
    <t>Bàn ghế (vi tính 5 chỗ)</t>
  </si>
  <si>
    <t>Bàn ghế hội họp (65 ghế)</t>
  </si>
  <si>
    <t>Bàn Inox 1,2x2x0,9</t>
  </si>
  <si>
    <t>Bảng TB (cổng trường)</t>
  </si>
  <si>
    <t>Tủ đựng thiết bị TN Lý</t>
  </si>
  <si>
    <t>Tủ gỗ đựng cặp sách HS</t>
  </si>
  <si>
    <t xml:space="preserve">Tủ hồ sơ </t>
  </si>
  <si>
    <t xml:space="preserve">Tủ hồ sơ giáo viên chuyên môn </t>
  </si>
  <si>
    <t>TRƯỜNG THPT</t>
  </si>
  <si>
    <t>1,2x0,6x0,7</t>
  </si>
  <si>
    <t>Bàn làm việc foocmica</t>
  </si>
  <si>
    <t>0.6x1.1x0.78</t>
  </si>
  <si>
    <t>Bàn làm việc melimin</t>
  </si>
  <si>
    <t>1.4x0.7x0.78</t>
  </si>
  <si>
    <t>Điện thoại</t>
  </si>
  <si>
    <t>Sinoca</t>
  </si>
  <si>
    <t>Đồng hồ treo tường</t>
  </si>
  <si>
    <t>0,4x0,4x0,9</t>
  </si>
  <si>
    <t>Giá sắt treo tranh</t>
  </si>
  <si>
    <t>1.5x1.5x0.42</t>
  </si>
  <si>
    <t>Máy điện thoại</t>
  </si>
  <si>
    <t>P400</t>
  </si>
  <si>
    <t>P 400</t>
  </si>
  <si>
    <t xml:space="preserve">1,2 m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</si>
</sst>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_(* #,##0_);_(* \(#,##0\);_(* &quot;-&quot;??_);_(@_)"/>
    <numFmt numFmtId="165" formatCode="0.0%"/>
  </numFmts>
  <fonts count="30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2"/>
      <color theme="1"/>
      <name val="Times New Roman"/>
      <family val="1"/>
    </font>
    <font>
      <b/>
      <sz val="9"/>
      <name val="Times New Roman"/>
      <family val="1"/>
    </font>
    <font>
      <b/>
      <sz val="8"/>
      <color theme="1"/>
      <name val="Times New Roman"/>
      <family val="1"/>
    </font>
    <font>
      <sz val="9"/>
      <name val="Times New Roman"/>
      <family val="1"/>
    </font>
    <font>
      <b/>
      <sz val="9"/>
      <color theme="1"/>
      <name val="Times New Roman"/>
      <family val="1"/>
    </font>
    <font>
      <sz val="9"/>
      <color theme="1"/>
      <name val="Times New Roman"/>
      <family val="1"/>
    </font>
    <font>
      <sz val="8"/>
      <color theme="1"/>
      <name val="Times New Roman"/>
      <family val="1"/>
    </font>
    <font>
      <sz val="8"/>
      <name val="Times New Roman"/>
      <family val="1"/>
    </font>
    <font>
      <sz val="9"/>
      <color indexed="8"/>
      <name val="Times New Roman"/>
      <family val="1"/>
    </font>
    <font>
      <b/>
      <sz val="13"/>
      <color theme="1"/>
      <name val="Times New Roman"/>
      <family val="1"/>
    </font>
    <font>
      <sz val="11"/>
      <color theme="1"/>
      <name val="Times New Roman"/>
      <family val="1"/>
    </font>
    <font>
      <sz val="10"/>
      <name val="Times New Roman"/>
      <family val="1"/>
    </font>
    <font>
      <b/>
      <sz val="11"/>
      <color theme="1"/>
      <name val="Times New Roman"/>
      <family val="1"/>
    </font>
    <font>
      <b/>
      <sz val="10"/>
      <color theme="1"/>
      <name val="Times New Roman"/>
      <family val="1"/>
    </font>
    <font>
      <sz val="8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Times New Roman"/>
      <family val="1"/>
    </font>
    <font>
      <sz val="10"/>
      <color theme="1"/>
      <name val="Times New Roman"/>
      <family val="1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b/>
      <sz val="8"/>
      <name val="Times New Roman"/>
      <family val="1"/>
    </font>
    <font>
      <b/>
      <sz val="10"/>
      <name val="Times New Roman"/>
      <family val="1"/>
    </font>
    <font>
      <sz val="8"/>
      <color indexed="8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1"/>
      <name val="Times New Roman"/>
      <family val="1"/>
    </font>
    <font>
      <b/>
      <sz val="9"/>
      <color indexed="10"/>
      <name val="Times New Roman"/>
      <family val="1"/>
    </font>
    <font>
      <sz val="13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2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7" fillId="0" borderId="0" applyFont="0" applyFill="0" applyBorder="0" applyAlignment="0" applyProtection="0"/>
    <xf numFmtId="9" fontId="17" fillId="0" borderId="0" applyFont="0" applyFill="0" applyBorder="0" applyAlignment="0" applyProtection="0"/>
  </cellStyleXfs>
  <cellXfs count="207">
    <xf numFmtId="0" fontId="0" fillId="0" borderId="0" xfId="0"/>
    <xf numFmtId="0" fontId="1" fillId="0" borderId="0" xfId="0" applyFont="1"/>
    <xf numFmtId="0" fontId="3" fillId="0" borderId="8" xfId="0" applyNumberFormat="1" applyFont="1" applyFill="1" applyBorder="1" applyAlignment="1">
      <alignment horizontal="center" vertical="center" wrapText="1"/>
    </xf>
    <xf numFmtId="0" fontId="3" fillId="0" borderId="8" xfId="0" applyNumberFormat="1" applyFont="1" applyFill="1" applyBorder="1" applyAlignment="1">
      <alignment horizontal="center" vertical="center"/>
    </xf>
    <xf numFmtId="0" fontId="5" fillId="0" borderId="8" xfId="0" applyFont="1" applyFill="1" applyBorder="1" applyAlignment="1">
      <alignment vertical="center"/>
    </xf>
    <xf numFmtId="0" fontId="3" fillId="0" borderId="8" xfId="0" quotePrefix="1" applyNumberFormat="1" applyFont="1" applyFill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12" fillId="0" borderId="0" xfId="0" applyFont="1"/>
    <xf numFmtId="0" fontId="11" fillId="0" borderId="0" xfId="0" applyFont="1" applyAlignment="1">
      <alignment horizontal="center"/>
    </xf>
    <xf numFmtId="0" fontId="13" fillId="0" borderId="8" xfId="0" applyFont="1" applyFill="1" applyBorder="1" applyAlignment="1">
      <alignment horizontal="center" vertical="center" wrapText="1"/>
    </xf>
    <xf numFmtId="0" fontId="15" fillId="0" borderId="8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16" fillId="0" borderId="7" xfId="0" applyFont="1" applyBorder="1" applyAlignment="1">
      <alignment horizontal="center" vertical="center"/>
    </xf>
    <xf numFmtId="0" fontId="7" fillId="3" borderId="8" xfId="0" quotePrefix="1" applyFont="1" applyFill="1" applyBorder="1" applyAlignment="1">
      <alignment horizontal="center" vertical="center"/>
    </xf>
    <xf numFmtId="0" fontId="7" fillId="3" borderId="8" xfId="0" applyFont="1" applyFill="1" applyBorder="1" applyAlignment="1">
      <alignment vertical="center"/>
    </xf>
    <xf numFmtId="0" fontId="5" fillId="3" borderId="8" xfId="0" quotePrefix="1" applyFont="1" applyFill="1" applyBorder="1" applyAlignment="1">
      <alignment horizontal="center" vertical="center"/>
    </xf>
    <xf numFmtId="0" fontId="8" fillId="3" borderId="8" xfId="0" applyFont="1" applyFill="1" applyBorder="1" applyAlignment="1">
      <alignment horizontal="center" vertical="center"/>
    </xf>
    <xf numFmtId="0" fontId="7" fillId="3" borderId="8" xfId="0" applyFont="1" applyFill="1" applyBorder="1" applyAlignment="1">
      <alignment horizontal="center" vertical="center"/>
    </xf>
    <xf numFmtId="3" fontId="7" fillId="3" borderId="8" xfId="0" applyNumberFormat="1" applyFont="1" applyFill="1" applyBorder="1" applyAlignment="1">
      <alignment vertical="center"/>
    </xf>
    <xf numFmtId="0" fontId="5" fillId="3" borderId="8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vertical="center"/>
    </xf>
    <xf numFmtId="0" fontId="9" fillId="3" borderId="8" xfId="0" applyFont="1" applyFill="1" applyBorder="1" applyAlignment="1">
      <alignment horizontal="center" vertical="center"/>
    </xf>
    <xf numFmtId="0" fontId="7" fillId="3" borderId="8" xfId="0" applyFont="1" applyFill="1" applyBorder="1" applyAlignment="1">
      <alignment horizontal="center" vertical="center" wrapText="1"/>
    </xf>
    <xf numFmtId="3" fontId="5" fillId="3" borderId="8" xfId="0" applyNumberFormat="1" applyFont="1" applyFill="1" applyBorder="1" applyAlignment="1">
      <alignment vertical="center"/>
    </xf>
    <xf numFmtId="0" fontId="10" fillId="3" borderId="8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vertical="center" wrapText="1"/>
    </xf>
    <xf numFmtId="0" fontId="10" fillId="3" borderId="8" xfId="0" applyFont="1" applyFill="1" applyBorder="1" applyAlignment="1">
      <alignment vertical="center"/>
    </xf>
    <xf numFmtId="0" fontId="5" fillId="3" borderId="8" xfId="0" applyFont="1" applyFill="1" applyBorder="1" applyAlignment="1">
      <alignment horizontal="center" vertical="center" wrapText="1"/>
    </xf>
    <xf numFmtId="0" fontId="9" fillId="0" borderId="8" xfId="0" applyFont="1" applyFill="1" applyBorder="1" applyAlignment="1">
      <alignment vertical="center" wrapText="1"/>
    </xf>
    <xf numFmtId="0" fontId="13" fillId="2" borderId="8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/>
    </xf>
    <xf numFmtId="0" fontId="18" fillId="0" borderId="8" xfId="0" applyFont="1" applyBorder="1" applyAlignment="1">
      <alignment vertical="center"/>
    </xf>
    <xf numFmtId="0" fontId="13" fillId="0" borderId="8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8" fillId="0" borderId="8" xfId="0" applyFont="1" applyBorder="1" applyAlignment="1">
      <alignment horizontal="center" vertical="center"/>
    </xf>
    <xf numFmtId="3" fontId="18" fillId="0" borderId="8" xfId="0" applyNumberFormat="1" applyFont="1" applyBorder="1" applyAlignment="1">
      <alignment vertical="center"/>
    </xf>
    <xf numFmtId="0" fontId="6" fillId="0" borderId="8" xfId="0" quotePrefix="1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3" fontId="3" fillId="0" borderId="8" xfId="0" applyNumberFormat="1" applyFont="1" applyFill="1" applyBorder="1" applyAlignment="1">
      <alignment vertical="center"/>
    </xf>
    <xf numFmtId="3" fontId="6" fillId="0" borderId="8" xfId="0" applyNumberFormat="1" applyFont="1" applyFill="1" applyBorder="1" applyAlignment="1">
      <alignment vertical="center"/>
    </xf>
    <xf numFmtId="0" fontId="3" fillId="0" borderId="8" xfId="0" applyFont="1" applyFill="1" applyBorder="1" applyAlignment="1">
      <alignment horizontal="center" vertical="center" wrapText="1"/>
    </xf>
    <xf numFmtId="0" fontId="22" fillId="0" borderId="8" xfId="0" quotePrefix="1" applyFont="1" applyBorder="1" applyAlignment="1">
      <alignment horizontal="center" vertical="center"/>
    </xf>
    <xf numFmtId="3" fontId="23" fillId="0" borderId="8" xfId="0" applyNumberFormat="1" applyFont="1" applyFill="1" applyBorder="1" applyAlignment="1">
      <alignment vertical="center" wrapText="1"/>
    </xf>
    <xf numFmtId="164" fontId="23" fillId="0" borderId="8" xfId="1" applyNumberFormat="1" applyFont="1" applyFill="1" applyBorder="1" applyAlignment="1">
      <alignment vertical="center"/>
    </xf>
    <xf numFmtId="0" fontId="22" fillId="0" borderId="8" xfId="0" applyFont="1" applyFill="1" applyBorder="1" applyAlignment="1">
      <alignment vertical="center"/>
    </xf>
    <xf numFmtId="0" fontId="14" fillId="0" borderId="8" xfId="0" applyFont="1" applyFill="1" applyBorder="1" applyAlignment="1">
      <alignment horizontal="center" vertical="center"/>
    </xf>
    <xf numFmtId="3" fontId="14" fillId="0" borderId="8" xfId="0" applyNumberFormat="1" applyFont="1" applyFill="1" applyBorder="1" applyAlignment="1">
      <alignment vertical="center"/>
    </xf>
    <xf numFmtId="0" fontId="6" fillId="0" borderId="8" xfId="0" applyFont="1" applyFill="1" applyBorder="1" applyAlignment="1">
      <alignment vertical="center"/>
    </xf>
    <xf numFmtId="0" fontId="12" fillId="0" borderId="0" xfId="0" applyFont="1"/>
    <xf numFmtId="0" fontId="12" fillId="0" borderId="0" xfId="0" applyFont="1"/>
    <xf numFmtId="0" fontId="8" fillId="0" borderId="8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3" fontId="7" fillId="0" borderId="8" xfId="0" applyNumberFormat="1" applyFont="1" applyFill="1" applyBorder="1" applyAlignment="1">
      <alignment vertical="center"/>
    </xf>
    <xf numFmtId="0" fontId="7" fillId="0" borderId="8" xfId="0" applyFont="1" applyFill="1" applyBorder="1" applyAlignment="1">
      <alignment horizontal="center" vertical="center"/>
    </xf>
    <xf numFmtId="0" fontId="19" fillId="0" borderId="8" xfId="0" applyFont="1" applyFill="1" applyBorder="1" applyAlignment="1">
      <alignment vertical="center" wrapText="1"/>
    </xf>
    <xf numFmtId="3" fontId="19" fillId="0" borderId="8" xfId="0" applyNumberFormat="1" applyFont="1" applyFill="1" applyBorder="1" applyAlignment="1">
      <alignment vertical="center"/>
    </xf>
    <xf numFmtId="0" fontId="12" fillId="3" borderId="0" xfId="0" applyFont="1" applyFill="1"/>
    <xf numFmtId="3" fontId="5" fillId="0" borderId="8" xfId="0" applyNumberFormat="1" applyFont="1" applyFill="1" applyBorder="1" applyAlignment="1">
      <alignment vertical="center"/>
    </xf>
    <xf numFmtId="0" fontId="5" fillId="0" borderId="8" xfId="0" applyFont="1" applyFill="1" applyBorder="1" applyAlignment="1">
      <alignment vertical="center" wrapText="1"/>
    </xf>
    <xf numFmtId="0" fontId="7" fillId="0" borderId="8" xfId="0" applyFont="1" applyFill="1" applyBorder="1" applyAlignment="1">
      <alignment vertical="center" wrapText="1"/>
    </xf>
    <xf numFmtId="0" fontId="10" fillId="0" borderId="8" xfId="0" applyFont="1" applyFill="1" applyBorder="1" applyAlignment="1">
      <alignment vertical="center" wrapText="1"/>
    </xf>
    <xf numFmtId="0" fontId="24" fillId="0" borderId="8" xfId="0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horizontal="center" vertical="center"/>
    </xf>
    <xf numFmtId="0" fontId="12" fillId="3" borderId="8" xfId="0" applyFont="1" applyFill="1" applyBorder="1" applyAlignment="1">
      <alignment horizontal="center" vertical="center"/>
    </xf>
    <xf numFmtId="0" fontId="12" fillId="3" borderId="8" xfId="0" applyFont="1" applyFill="1" applyBorder="1" applyAlignment="1">
      <alignment vertical="center"/>
    </xf>
    <xf numFmtId="0" fontId="19" fillId="3" borderId="8" xfId="0" applyFont="1" applyFill="1" applyBorder="1" applyAlignment="1">
      <alignment horizontal="center" vertical="center"/>
    </xf>
    <xf numFmtId="3" fontId="12" fillId="3" borderId="8" xfId="0" applyNumberFormat="1" applyFont="1" applyFill="1" applyBorder="1" applyAlignment="1">
      <alignment vertical="center"/>
    </xf>
    <xf numFmtId="14" fontId="12" fillId="3" borderId="8" xfId="0" applyNumberFormat="1" applyFont="1" applyFill="1" applyBorder="1" applyAlignment="1">
      <alignment horizontal="center" vertical="center"/>
    </xf>
    <xf numFmtId="3" fontId="19" fillId="3" borderId="8" xfId="0" applyNumberFormat="1" applyFont="1" applyFill="1" applyBorder="1" applyAlignment="1">
      <alignment vertical="center" wrapText="1"/>
    </xf>
    <xf numFmtId="0" fontId="7" fillId="4" borderId="8" xfId="0" quotePrefix="1" applyFont="1" applyFill="1" applyBorder="1" applyAlignment="1">
      <alignment horizontal="center" vertical="center"/>
    </xf>
    <xf numFmtId="0" fontId="5" fillId="4" borderId="8" xfId="0" applyFont="1" applyFill="1" applyBorder="1" applyAlignment="1">
      <alignment vertical="center" wrapText="1"/>
    </xf>
    <xf numFmtId="0" fontId="5" fillId="4" borderId="8" xfId="0" applyFont="1" applyFill="1" applyBorder="1" applyAlignment="1">
      <alignment horizontal="center" vertical="center"/>
    </xf>
    <xf numFmtId="0" fontId="9" fillId="4" borderId="8" xfId="0" applyFont="1" applyFill="1" applyBorder="1" applyAlignment="1">
      <alignment horizontal="center" vertical="center"/>
    </xf>
    <xf numFmtId="3" fontId="5" fillId="4" borderId="8" xfId="0" applyNumberFormat="1" applyFont="1" applyFill="1" applyBorder="1" applyAlignment="1">
      <alignment vertical="center"/>
    </xf>
    <xf numFmtId="0" fontId="12" fillId="4" borderId="0" xfId="0" applyFont="1" applyFill="1"/>
    <xf numFmtId="0" fontId="5" fillId="4" borderId="8" xfId="0" applyFont="1" applyFill="1" applyBorder="1" applyAlignment="1">
      <alignment vertical="center"/>
    </xf>
    <xf numFmtId="0" fontId="8" fillId="4" borderId="8" xfId="0" applyFont="1" applyFill="1" applyBorder="1" applyAlignment="1">
      <alignment horizontal="center" vertical="center"/>
    </xf>
    <xf numFmtId="3" fontId="7" fillId="4" borderId="8" xfId="0" applyNumberFormat="1" applyFont="1" applyFill="1" applyBorder="1" applyAlignment="1">
      <alignment vertical="center"/>
    </xf>
    <xf numFmtId="0" fontId="7" fillId="4" borderId="8" xfId="0" applyFont="1" applyFill="1" applyBorder="1" applyAlignment="1">
      <alignment horizontal="center" vertical="center"/>
    </xf>
    <xf numFmtId="0" fontId="7" fillId="4" borderId="8" xfId="0" applyFont="1" applyFill="1" applyBorder="1" applyAlignment="1">
      <alignment horizontal="center" vertical="center" wrapText="1"/>
    </xf>
    <xf numFmtId="0" fontId="23" fillId="2" borderId="0" xfId="0" applyFont="1" applyFill="1" applyAlignment="1">
      <alignment horizontal="center" vertical="center" wrapText="1"/>
    </xf>
    <xf numFmtId="0" fontId="23" fillId="2" borderId="8" xfId="0" applyFont="1" applyFill="1" applyBorder="1" applyAlignment="1">
      <alignment horizontal="center" vertical="center" wrapText="1"/>
    </xf>
    <xf numFmtId="0" fontId="18" fillId="2" borderId="8" xfId="0" applyFont="1" applyFill="1" applyBorder="1" applyAlignment="1">
      <alignment horizontal="center" vertical="center" wrapText="1"/>
    </xf>
    <xf numFmtId="0" fontId="18" fillId="0" borderId="8" xfId="0" applyFont="1" applyFill="1" applyBorder="1" applyAlignment="1">
      <alignment vertical="center" wrapText="1"/>
    </xf>
    <xf numFmtId="0" fontId="9" fillId="2" borderId="8" xfId="0" applyFont="1" applyFill="1" applyBorder="1" applyAlignment="1">
      <alignment vertical="center" wrapText="1"/>
    </xf>
    <xf numFmtId="0" fontId="18" fillId="0" borderId="8" xfId="0" applyFont="1" applyFill="1" applyBorder="1" applyAlignment="1">
      <alignment horizontal="center" vertical="center" wrapText="1"/>
    </xf>
    <xf numFmtId="3" fontId="18" fillId="0" borderId="8" xfId="0" applyNumberFormat="1" applyFont="1" applyFill="1" applyBorder="1" applyAlignment="1">
      <alignment horizontal="right" vertical="center"/>
    </xf>
    <xf numFmtId="164" fontId="18" fillId="2" borderId="8" xfId="0" applyNumberFormat="1" applyFont="1" applyFill="1" applyBorder="1" applyAlignment="1">
      <alignment vertical="center" wrapText="1"/>
    </xf>
    <xf numFmtId="3" fontId="18" fillId="0" borderId="8" xfId="0" applyNumberFormat="1" applyFont="1" applyFill="1" applyBorder="1" applyAlignment="1">
      <alignment vertical="center" wrapText="1"/>
    </xf>
    <xf numFmtId="0" fontId="29" fillId="0" borderId="8" xfId="0" applyFont="1" applyFill="1" applyBorder="1"/>
    <xf numFmtId="0" fontId="9" fillId="5" borderId="8" xfId="0" applyFont="1" applyFill="1" applyBorder="1"/>
    <xf numFmtId="165" fontId="13" fillId="2" borderId="8" xfId="2" applyNumberFormat="1" applyFont="1" applyFill="1" applyBorder="1" applyAlignment="1">
      <alignment horizontal="center" vertical="center" wrapText="1"/>
    </xf>
    <xf numFmtId="164" fontId="13" fillId="2" borderId="8" xfId="1" applyNumberFormat="1" applyFont="1" applyFill="1" applyBorder="1" applyAlignment="1">
      <alignment vertical="center" wrapText="1"/>
    </xf>
    <xf numFmtId="164" fontId="13" fillId="2" borderId="8" xfId="1" applyNumberFormat="1" applyFont="1" applyFill="1" applyBorder="1" applyAlignment="1">
      <alignment horizontal="right" vertical="center" wrapText="1"/>
    </xf>
    <xf numFmtId="0" fontId="13" fillId="2" borderId="0" xfId="0" applyFont="1" applyFill="1"/>
    <xf numFmtId="0" fontId="29" fillId="0" borderId="0" xfId="0" applyFont="1" applyFill="1"/>
    <xf numFmtId="0" fontId="18" fillId="2" borderId="8" xfId="0" applyFont="1" applyFill="1" applyBorder="1" applyAlignment="1">
      <alignment vertical="center" wrapText="1"/>
    </xf>
    <xf numFmtId="3" fontId="18" fillId="2" borderId="8" xfId="0" applyNumberFormat="1" applyFont="1" applyFill="1" applyBorder="1" applyAlignment="1">
      <alignment horizontal="right" vertical="center"/>
    </xf>
    <xf numFmtId="3" fontId="18" fillId="2" borderId="8" xfId="0" applyNumberFormat="1" applyFont="1" applyFill="1" applyBorder="1" applyAlignment="1">
      <alignment vertical="center" wrapText="1"/>
    </xf>
    <xf numFmtId="0" fontId="29" fillId="2" borderId="8" xfId="0" applyFont="1" applyFill="1" applyBorder="1"/>
    <xf numFmtId="0" fontId="13" fillId="2" borderId="8" xfId="0" applyFont="1" applyFill="1" applyBorder="1"/>
    <xf numFmtId="0" fontId="9" fillId="2" borderId="8" xfId="0" applyFont="1" applyFill="1" applyBorder="1"/>
    <xf numFmtId="0" fontId="13" fillId="2" borderId="8" xfId="0" quotePrefix="1" applyFont="1" applyFill="1" applyBorder="1" applyAlignment="1">
      <alignment horizontal="center" vertical="center" wrapText="1"/>
    </xf>
    <xf numFmtId="0" fontId="13" fillId="0" borderId="8" xfId="0" quotePrefix="1" applyFont="1" applyFill="1" applyBorder="1" applyAlignment="1">
      <alignment horizontal="center" vertical="center" wrapText="1"/>
    </xf>
    <xf numFmtId="3" fontId="18" fillId="2" borderId="8" xfId="0" applyNumberFormat="1" applyFont="1" applyFill="1" applyBorder="1" applyAlignment="1">
      <alignment vertical="center"/>
    </xf>
    <xf numFmtId="0" fontId="18" fillId="2" borderId="8" xfId="0" applyFont="1" applyFill="1" applyBorder="1" applyAlignment="1"/>
    <xf numFmtId="0" fontId="18" fillId="2" borderId="8" xfId="0" applyFont="1" applyFill="1" applyBorder="1" applyAlignment="1">
      <alignment horizontal="center"/>
    </xf>
    <xf numFmtId="164" fontId="18" fillId="2" borderId="8" xfId="0" applyNumberFormat="1" applyFont="1" applyFill="1" applyBorder="1" applyAlignment="1">
      <alignment horizontal="right"/>
    </xf>
    <xf numFmtId="0" fontId="18" fillId="2" borderId="8" xfId="0" applyFont="1" applyFill="1" applyBorder="1"/>
    <xf numFmtId="0" fontId="5" fillId="2" borderId="8" xfId="0" quotePrefix="1" applyNumberFormat="1" applyFont="1" applyFill="1" applyBorder="1" applyAlignment="1">
      <alignment horizontal="center" vertical="center" wrapText="1"/>
    </xf>
    <xf numFmtId="0" fontId="13" fillId="2" borderId="8" xfId="0" applyFont="1" applyFill="1" applyBorder="1" applyAlignment="1">
      <alignment horizontal="center"/>
    </xf>
    <xf numFmtId="3" fontId="23" fillId="0" borderId="8" xfId="0" applyNumberFormat="1" applyFont="1" applyFill="1" applyBorder="1" applyAlignment="1">
      <alignment horizontal="center" vertical="center" wrapText="1"/>
    </xf>
    <xf numFmtId="0" fontId="23" fillId="0" borderId="8" xfId="0" applyFont="1" applyFill="1" applyBorder="1" applyAlignment="1">
      <alignment horizontal="center" vertical="center"/>
    </xf>
    <xf numFmtId="0" fontId="23" fillId="2" borderId="8" xfId="0" applyFont="1" applyFill="1" applyBorder="1" applyAlignment="1">
      <alignment horizontal="center" vertical="center" wrapText="1"/>
    </xf>
    <xf numFmtId="0" fontId="10" fillId="4" borderId="8" xfId="0" applyFont="1" applyFill="1" applyBorder="1" applyAlignment="1">
      <alignment horizontal="center" vertical="center"/>
    </xf>
    <xf numFmtId="0" fontId="9" fillId="4" borderId="11" xfId="0" applyFont="1" applyFill="1" applyBorder="1" applyAlignment="1">
      <alignment horizontal="center" vertical="center"/>
    </xf>
    <xf numFmtId="0" fontId="7" fillId="4" borderId="8" xfId="0" applyFont="1" applyFill="1" applyBorder="1" applyAlignment="1">
      <alignment vertical="center" wrapText="1"/>
    </xf>
    <xf numFmtId="0" fontId="10" fillId="4" borderId="8" xfId="0" applyFont="1" applyFill="1" applyBorder="1" applyAlignment="1">
      <alignment vertical="center" wrapText="1"/>
    </xf>
    <xf numFmtId="0" fontId="24" fillId="4" borderId="8" xfId="0" applyFont="1" applyFill="1" applyBorder="1" applyAlignment="1">
      <alignment horizontal="center" vertical="center"/>
    </xf>
    <xf numFmtId="0" fontId="5" fillId="4" borderId="8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/>
    </xf>
    <xf numFmtId="0" fontId="23" fillId="0" borderId="9" xfId="0" applyFont="1" applyFill="1" applyBorder="1" applyAlignment="1">
      <alignment horizontal="center" vertical="center"/>
    </xf>
    <xf numFmtId="0" fontId="23" fillId="0" borderId="10" xfId="0" applyFont="1" applyFill="1" applyBorder="1" applyAlignment="1">
      <alignment horizontal="center" vertical="center"/>
    </xf>
    <xf numFmtId="0" fontId="23" fillId="0" borderId="11" xfId="0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3" fillId="0" borderId="2" xfId="0" applyNumberFormat="1" applyFont="1" applyFill="1" applyBorder="1" applyAlignment="1">
      <alignment horizontal="center" vertical="center"/>
    </xf>
    <xf numFmtId="0" fontId="3" fillId="0" borderId="3" xfId="0" applyNumberFormat="1" applyFont="1" applyFill="1" applyBorder="1" applyAlignment="1">
      <alignment horizontal="center" vertical="center"/>
    </xf>
    <xf numFmtId="0" fontId="3" fillId="0" borderId="5" xfId="0" applyNumberFormat="1" applyFont="1" applyFill="1" applyBorder="1" applyAlignment="1">
      <alignment horizontal="center" vertical="center"/>
    </xf>
    <xf numFmtId="0" fontId="3" fillId="0" borderId="6" xfId="0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3" fillId="0" borderId="7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/>
    </xf>
    <xf numFmtId="0" fontId="3" fillId="0" borderId="4" xfId="0" applyNumberFormat="1" applyFont="1" applyFill="1" applyBorder="1" applyAlignment="1">
      <alignment horizontal="center" vertical="center"/>
    </xf>
    <xf numFmtId="0" fontId="3" fillId="0" borderId="7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left"/>
    </xf>
    <xf numFmtId="0" fontId="27" fillId="2" borderId="8" xfId="0" applyFont="1" applyFill="1" applyBorder="1" applyAlignment="1">
      <alignment horizontal="center" vertical="center" wrapText="1"/>
    </xf>
    <xf numFmtId="0" fontId="23" fillId="2" borderId="8" xfId="0" applyFont="1" applyFill="1" applyBorder="1" applyAlignment="1">
      <alignment horizontal="center" vertical="center" wrapText="1"/>
    </xf>
    <xf numFmtId="0" fontId="23" fillId="0" borderId="10" xfId="0" applyFont="1" applyFill="1" applyBorder="1" applyAlignment="1">
      <alignment horizontal="center" vertical="center" wrapText="1"/>
    </xf>
    <xf numFmtId="164" fontId="23" fillId="2" borderId="8" xfId="1" applyNumberFormat="1" applyFont="1" applyFill="1" applyBorder="1" applyAlignment="1">
      <alignment horizontal="center" vertical="center" wrapText="1"/>
    </xf>
    <xf numFmtId="164" fontId="23" fillId="2" borderId="1" xfId="1" applyNumberFormat="1" applyFont="1" applyFill="1" applyBorder="1" applyAlignment="1">
      <alignment horizontal="center" vertical="center" wrapText="1"/>
    </xf>
    <xf numFmtId="164" fontId="23" fillId="2" borderId="7" xfId="1" applyNumberFormat="1" applyFont="1" applyFill="1" applyBorder="1" applyAlignment="1">
      <alignment horizontal="center" vertical="center" wrapText="1"/>
    </xf>
    <xf numFmtId="0" fontId="28" fillId="5" borderId="1" xfId="0" applyFont="1" applyFill="1" applyBorder="1" applyAlignment="1">
      <alignment horizontal="center" vertical="center" wrapText="1"/>
    </xf>
    <xf numFmtId="0" fontId="28" fillId="5" borderId="7" xfId="0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/>
    </xf>
    <xf numFmtId="0" fontId="14" fillId="0" borderId="7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 wrapText="1"/>
    </xf>
    <xf numFmtId="0" fontId="14" fillId="0" borderId="7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/>
    </xf>
    <xf numFmtId="0" fontId="14" fillId="0" borderId="11" xfId="0" applyFont="1" applyBorder="1" applyAlignment="1">
      <alignment horizontal="center" vertical="center"/>
    </xf>
    <xf numFmtId="0" fontId="12" fillId="0" borderId="7" xfId="0" applyFont="1" applyBorder="1" applyAlignment="1">
      <alignment wrapText="1"/>
    </xf>
    <xf numFmtId="0" fontId="14" fillId="0" borderId="9" xfId="0" applyFont="1" applyFill="1" applyBorder="1" applyAlignment="1">
      <alignment horizontal="center" vertical="center"/>
    </xf>
    <xf numFmtId="0" fontId="14" fillId="0" borderId="10" xfId="0" applyFont="1" applyFill="1" applyBorder="1" applyAlignment="1">
      <alignment horizontal="center" vertical="center"/>
    </xf>
    <xf numFmtId="0" fontId="14" fillId="0" borderId="11" xfId="0" applyFont="1" applyFill="1" applyBorder="1" applyAlignment="1">
      <alignment horizontal="center" vertical="center"/>
    </xf>
    <xf numFmtId="0" fontId="3" fillId="3" borderId="1" xfId="0" applyNumberFormat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vertical="center" wrapText="1"/>
    </xf>
    <xf numFmtId="0" fontId="3" fillId="3" borderId="1" xfId="0" applyNumberFormat="1" applyFont="1" applyFill="1" applyBorder="1" applyAlignment="1">
      <alignment horizontal="center" vertical="center" wrapText="1"/>
    </xf>
    <xf numFmtId="0" fontId="3" fillId="3" borderId="9" xfId="0" applyNumberFormat="1" applyFont="1" applyFill="1" applyBorder="1" applyAlignment="1">
      <alignment horizontal="center" vertical="center"/>
    </xf>
    <xf numFmtId="0" fontId="3" fillId="3" borderId="11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3" fillId="3" borderId="7" xfId="0" applyNumberFormat="1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vertical="center" wrapText="1"/>
    </xf>
    <xf numFmtId="0" fontId="3" fillId="3" borderId="7" xfId="0" applyNumberFormat="1" applyFont="1" applyFill="1" applyBorder="1" applyAlignment="1">
      <alignment horizontal="center" vertical="center" wrapText="1"/>
    </xf>
    <xf numFmtId="0" fontId="3" fillId="3" borderId="8" xfId="0" applyNumberFormat="1" applyFont="1" applyFill="1" applyBorder="1" applyAlignment="1">
      <alignment horizontal="center" vertical="center" wrapText="1"/>
    </xf>
    <xf numFmtId="0" fontId="3" fillId="3" borderId="8" xfId="0" applyNumberFormat="1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164" fontId="18" fillId="2" borderId="8" xfId="1" applyNumberFormat="1" applyFont="1" applyFill="1" applyBorder="1" applyAlignment="1"/>
    <xf numFmtId="0" fontId="13" fillId="0" borderId="8" xfId="0" applyFont="1" applyFill="1" applyBorder="1"/>
    <xf numFmtId="0" fontId="29" fillId="2" borderId="0" xfId="0" applyFont="1" applyFill="1"/>
    <xf numFmtId="0" fontId="18" fillId="2" borderId="0" xfId="0" applyFont="1" applyFill="1"/>
    <xf numFmtId="0" fontId="5" fillId="0" borderId="8" xfId="0" quotePrefix="1" applyNumberFormat="1" applyFont="1" applyFill="1" applyBorder="1" applyAlignment="1">
      <alignment horizontal="center" vertical="center" wrapText="1"/>
    </xf>
    <xf numFmtId="0" fontId="11" fillId="0" borderId="8" xfId="0" applyFont="1" applyBorder="1" applyAlignment="1"/>
    <xf numFmtId="0" fontId="11" fillId="0" borderId="8" xfId="0" applyFont="1" applyBorder="1" applyAlignment="1">
      <alignment horizontal="center"/>
    </xf>
    <xf numFmtId="3" fontId="11" fillId="0" borderId="8" xfId="0" applyNumberFormat="1" applyFont="1" applyBorder="1" applyAlignment="1"/>
    <xf numFmtId="0" fontId="12" fillId="0" borderId="8" xfId="0" applyFont="1" applyBorder="1"/>
    <xf numFmtId="0" fontId="6" fillId="3" borderId="8" xfId="0" quotePrefix="1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3" fontId="3" fillId="3" borderId="8" xfId="0" applyNumberFormat="1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3" fontId="6" fillId="3" borderId="8" xfId="0" applyNumberFormat="1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 wrapText="1"/>
    </xf>
    <xf numFmtId="3" fontId="19" fillId="3" borderId="8" xfId="0" applyNumberFormat="1" applyFont="1" applyFill="1" applyBorder="1" applyAlignment="1">
      <alignment horizontal="center" vertical="center" wrapText="1"/>
    </xf>
    <xf numFmtId="3" fontId="19" fillId="4" borderId="8" xfId="0" applyNumberFormat="1" applyFont="1" applyFill="1" applyBorder="1" applyAlignment="1">
      <alignment horizontal="center" vertical="center" wrapText="1"/>
    </xf>
    <xf numFmtId="0" fontId="19" fillId="0" borderId="8" xfId="0" quotePrefix="1" applyFont="1" applyBorder="1" applyAlignment="1">
      <alignment horizontal="center" vertical="center"/>
    </xf>
    <xf numFmtId="0" fontId="19" fillId="3" borderId="8" xfId="0" applyFont="1" applyFill="1" applyBorder="1" applyAlignment="1">
      <alignment vertical="center"/>
    </xf>
    <xf numFmtId="3" fontId="19" fillId="3" borderId="8" xfId="0" applyNumberFormat="1" applyFont="1" applyFill="1" applyBorder="1" applyAlignment="1">
      <alignment vertical="center"/>
    </xf>
    <xf numFmtId="0" fontId="19" fillId="0" borderId="8" xfId="0" applyFont="1" applyBorder="1" applyAlignment="1">
      <alignment vertical="center"/>
    </xf>
    <xf numFmtId="0" fontId="19" fillId="0" borderId="8" xfId="0" applyFont="1" applyBorder="1" applyAlignment="1">
      <alignment horizontal="center" vertical="center"/>
    </xf>
    <xf numFmtId="3" fontId="19" fillId="0" borderId="8" xfId="0" applyNumberFormat="1" applyFont="1" applyBorder="1" applyAlignment="1">
      <alignment vertical="center"/>
    </xf>
    <xf numFmtId="0" fontId="15" fillId="0" borderId="8" xfId="0" quotePrefix="1" applyFont="1" applyBorder="1" applyAlignment="1">
      <alignment horizontal="center" vertical="center"/>
    </xf>
    <xf numFmtId="0" fontId="15" fillId="0" borderId="9" xfId="0" applyFont="1" applyBorder="1" applyAlignment="1">
      <alignment horizontal="center" vertical="center"/>
    </xf>
    <xf numFmtId="0" fontId="15" fillId="0" borderId="10" xfId="0" applyFont="1" applyBorder="1" applyAlignment="1">
      <alignment horizontal="center" vertical="center"/>
    </xf>
    <xf numFmtId="0" fontId="15" fillId="0" borderId="11" xfId="0" applyFont="1" applyBorder="1" applyAlignment="1">
      <alignment horizontal="center" vertical="center"/>
    </xf>
    <xf numFmtId="3" fontId="15" fillId="0" borderId="8" xfId="0" applyNumberFormat="1" applyFont="1" applyBorder="1" applyAlignment="1">
      <alignment vertical="center"/>
    </xf>
  </cellXfs>
  <cellStyles count="3">
    <cellStyle name="Comma" xfId="1" builtinId="3"/>
    <cellStyle name="Normal" xfId="0" builtinId="0"/>
    <cellStyle name="Percent" xfId="2" builtinId="5"/>
  </cellStyles>
  <dxfs count="92"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267"/>
  <sheetViews>
    <sheetView tabSelected="1" zoomScale="178" zoomScaleNormal="178" workbookViewId="0">
      <selection activeCell="B266" sqref="B266"/>
    </sheetView>
  </sheetViews>
  <sheetFormatPr defaultRowHeight="15" x14ac:dyDescent="0.25"/>
  <cols>
    <col min="1" max="1" width="4.28515625" style="8" customWidth="1"/>
    <col min="2" max="2" width="30.140625" style="8" customWidth="1"/>
    <col min="3" max="3" width="12.7109375" style="8" hidden="1" customWidth="1"/>
    <col min="4" max="4" width="8.28515625" style="8" customWidth="1"/>
    <col min="5" max="5" width="0.7109375" style="8" hidden="1" customWidth="1"/>
    <col min="6" max="6" width="7.140625" style="8" customWidth="1"/>
    <col min="7" max="7" width="9.85546875" style="8" customWidth="1"/>
    <col min="8" max="8" width="9.140625" style="8" customWidth="1"/>
    <col min="9" max="9" width="11.7109375" style="8" customWidth="1"/>
    <col min="10" max="10" width="11.7109375" style="8" hidden="1" customWidth="1"/>
    <col min="11" max="11" width="10.85546875" style="8" hidden="1" customWidth="1"/>
    <col min="12" max="12" width="16.5703125" style="8" customWidth="1"/>
    <col min="13" max="16384" width="9.140625" style="8"/>
  </cols>
  <sheetData>
    <row r="1" spans="1:12" ht="16.5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 ht="16.5" x14ac:dyDescent="0.25">
      <c r="A2" s="123" t="s">
        <v>133</v>
      </c>
      <c r="B2" s="123"/>
      <c r="C2" s="123"/>
      <c r="D2" s="123"/>
      <c r="E2" s="123"/>
      <c r="F2" s="123"/>
      <c r="G2" s="123"/>
      <c r="H2" s="123"/>
      <c r="I2" s="123"/>
      <c r="J2" s="123"/>
      <c r="K2" s="123"/>
      <c r="L2" s="123"/>
    </row>
    <row r="3" spans="1:12" ht="16.5" x14ac:dyDescent="0.25">
      <c r="A3" s="123" t="s">
        <v>164</v>
      </c>
      <c r="B3" s="123"/>
      <c r="C3" s="123"/>
      <c r="D3" s="123"/>
      <c r="E3" s="123"/>
      <c r="F3" s="123"/>
      <c r="G3" s="123"/>
      <c r="H3" s="123"/>
      <c r="I3" s="123"/>
      <c r="J3" s="123"/>
      <c r="K3" s="123"/>
      <c r="L3" s="123"/>
    </row>
    <row r="4" spans="1:12" ht="16.5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</row>
    <row r="5" spans="1:12" x14ac:dyDescent="0.25">
      <c r="A5" s="138" t="s">
        <v>1</v>
      </c>
      <c r="B5" s="138" t="s">
        <v>2</v>
      </c>
      <c r="C5" s="138" t="s">
        <v>3</v>
      </c>
      <c r="D5" s="141" t="s">
        <v>4</v>
      </c>
      <c r="E5" s="141" t="s">
        <v>5</v>
      </c>
      <c r="F5" s="135" t="s">
        <v>6</v>
      </c>
      <c r="G5" s="138" t="s">
        <v>7</v>
      </c>
      <c r="H5" s="128" t="s">
        <v>8</v>
      </c>
      <c r="I5" s="129"/>
      <c r="J5" s="128" t="s">
        <v>9</v>
      </c>
      <c r="K5" s="129"/>
      <c r="L5" s="132" t="s">
        <v>10</v>
      </c>
    </row>
    <row r="6" spans="1:12" x14ac:dyDescent="0.25">
      <c r="A6" s="139"/>
      <c r="B6" s="139"/>
      <c r="C6" s="139"/>
      <c r="D6" s="142"/>
      <c r="E6" s="142"/>
      <c r="F6" s="136"/>
      <c r="G6" s="139"/>
      <c r="H6" s="130"/>
      <c r="I6" s="131"/>
      <c r="J6" s="130"/>
      <c r="K6" s="131"/>
      <c r="L6" s="133"/>
    </row>
    <row r="7" spans="1:12" x14ac:dyDescent="0.25">
      <c r="A7" s="140"/>
      <c r="B7" s="140"/>
      <c r="C7" s="140"/>
      <c r="D7" s="143"/>
      <c r="E7" s="143"/>
      <c r="F7" s="137"/>
      <c r="G7" s="140"/>
      <c r="H7" s="2" t="s">
        <v>11</v>
      </c>
      <c r="I7" s="3" t="s">
        <v>12</v>
      </c>
      <c r="J7" s="2" t="s">
        <v>11</v>
      </c>
      <c r="K7" s="3" t="s">
        <v>12</v>
      </c>
      <c r="L7" s="134"/>
    </row>
    <row r="8" spans="1:12" x14ac:dyDescent="0.25">
      <c r="A8" s="3" t="s">
        <v>13</v>
      </c>
      <c r="B8" s="3" t="s">
        <v>14</v>
      </c>
      <c r="C8" s="3" t="s">
        <v>15</v>
      </c>
      <c r="D8" s="3" t="s">
        <v>16</v>
      </c>
      <c r="E8" s="4"/>
      <c r="F8" s="3" t="s">
        <v>17</v>
      </c>
      <c r="G8" s="5" t="s">
        <v>18</v>
      </c>
      <c r="H8" s="5" t="s">
        <v>19</v>
      </c>
      <c r="I8" s="5" t="s">
        <v>20</v>
      </c>
      <c r="J8" s="5" t="s">
        <v>21</v>
      </c>
      <c r="K8" s="5" t="s">
        <v>22</v>
      </c>
      <c r="L8" s="6">
        <v>6</v>
      </c>
    </row>
    <row r="9" spans="1:12" x14ac:dyDescent="0.25">
      <c r="A9" s="15">
        <v>1</v>
      </c>
      <c r="B9" s="22" t="s">
        <v>71</v>
      </c>
      <c r="C9" s="21">
        <v>5001770</v>
      </c>
      <c r="D9" s="18">
        <v>2009</v>
      </c>
      <c r="E9" s="23" t="s">
        <v>50</v>
      </c>
      <c r="F9" s="21" t="s">
        <v>24</v>
      </c>
      <c r="G9" s="20">
        <v>1500000</v>
      </c>
      <c r="H9" s="19">
        <v>15</v>
      </c>
      <c r="I9" s="20">
        <f t="shared" ref="I9:I40" si="0">G9*H9</f>
        <v>22500000</v>
      </c>
      <c r="J9" s="19">
        <v>15</v>
      </c>
      <c r="K9" s="20">
        <f t="shared" ref="K9:K40" si="1">J9*G9</f>
        <v>22500000</v>
      </c>
      <c r="L9" s="19"/>
    </row>
    <row r="10" spans="1:12" x14ac:dyDescent="0.25">
      <c r="A10" s="15">
        <v>2</v>
      </c>
      <c r="B10" s="22" t="s">
        <v>68</v>
      </c>
      <c r="C10" s="21">
        <v>5001045</v>
      </c>
      <c r="D10" s="18">
        <v>2003</v>
      </c>
      <c r="E10" s="23" t="s">
        <v>50</v>
      </c>
      <c r="F10" s="21" t="s">
        <v>23</v>
      </c>
      <c r="G10" s="20">
        <v>850000</v>
      </c>
      <c r="H10" s="19">
        <v>4</v>
      </c>
      <c r="I10" s="20">
        <f t="shared" si="0"/>
        <v>3400000</v>
      </c>
      <c r="J10" s="19">
        <v>4</v>
      </c>
      <c r="K10" s="20">
        <f t="shared" si="1"/>
        <v>3400000</v>
      </c>
      <c r="L10" s="19"/>
    </row>
    <row r="11" spans="1:12" x14ac:dyDescent="0.25">
      <c r="A11" s="15">
        <v>3</v>
      </c>
      <c r="B11" s="22" t="s">
        <v>68</v>
      </c>
      <c r="C11" s="21">
        <v>5001050</v>
      </c>
      <c r="D11" s="18">
        <v>2003</v>
      </c>
      <c r="E11" s="23" t="s">
        <v>50</v>
      </c>
      <c r="F11" s="21" t="s">
        <v>23</v>
      </c>
      <c r="G11" s="20">
        <v>850000</v>
      </c>
      <c r="H11" s="19">
        <v>4</v>
      </c>
      <c r="I11" s="20">
        <f t="shared" si="0"/>
        <v>3400000</v>
      </c>
      <c r="J11" s="19">
        <v>4</v>
      </c>
      <c r="K11" s="20">
        <f t="shared" si="1"/>
        <v>3400000</v>
      </c>
      <c r="L11" s="19"/>
    </row>
    <row r="12" spans="1:12" x14ac:dyDescent="0.25">
      <c r="A12" s="15">
        <v>4</v>
      </c>
      <c r="B12" s="22" t="s">
        <v>168</v>
      </c>
      <c r="C12" s="21">
        <v>5001765</v>
      </c>
      <c r="D12" s="18">
        <v>2009</v>
      </c>
      <c r="E12" s="23" t="s">
        <v>50</v>
      </c>
      <c r="F12" s="21" t="s">
        <v>24</v>
      </c>
      <c r="G12" s="20">
        <v>1650000</v>
      </c>
      <c r="H12" s="19">
        <v>12</v>
      </c>
      <c r="I12" s="20">
        <f t="shared" si="0"/>
        <v>19800000</v>
      </c>
      <c r="J12" s="19">
        <v>12</v>
      </c>
      <c r="K12" s="20">
        <f t="shared" si="1"/>
        <v>19800000</v>
      </c>
      <c r="L12" s="19"/>
    </row>
    <row r="13" spans="1:12" x14ac:dyDescent="0.25">
      <c r="A13" s="15">
        <v>5</v>
      </c>
      <c r="B13" s="27" t="s">
        <v>169</v>
      </c>
      <c r="C13" s="21">
        <v>5001111</v>
      </c>
      <c r="D13" s="18">
        <v>2004</v>
      </c>
      <c r="E13" s="23" t="s">
        <v>50</v>
      </c>
      <c r="F13" s="21" t="s">
        <v>23</v>
      </c>
      <c r="G13" s="20">
        <v>987000</v>
      </c>
      <c r="H13" s="19">
        <v>6</v>
      </c>
      <c r="I13" s="20">
        <f t="shared" si="0"/>
        <v>5922000</v>
      </c>
      <c r="J13" s="19">
        <v>6</v>
      </c>
      <c r="K13" s="20">
        <f t="shared" si="1"/>
        <v>5922000</v>
      </c>
      <c r="L13" s="19"/>
    </row>
    <row r="14" spans="1:12" x14ac:dyDescent="0.25">
      <c r="A14" s="15">
        <v>6</v>
      </c>
      <c r="B14" s="62" t="s">
        <v>142</v>
      </c>
      <c r="C14" s="7">
        <v>5001835</v>
      </c>
      <c r="D14" s="53">
        <v>2009</v>
      </c>
      <c r="E14" s="53" t="s">
        <v>143</v>
      </c>
      <c r="F14" s="56" t="s">
        <v>24</v>
      </c>
      <c r="G14" s="55">
        <v>1100000</v>
      </c>
      <c r="H14" s="56">
        <v>90</v>
      </c>
      <c r="I14" s="55">
        <f t="shared" si="0"/>
        <v>99000000</v>
      </c>
      <c r="J14" s="56">
        <v>90</v>
      </c>
      <c r="K14" s="55">
        <f t="shared" si="1"/>
        <v>99000000</v>
      </c>
      <c r="L14" s="71"/>
    </row>
    <row r="15" spans="1:12" x14ac:dyDescent="0.25">
      <c r="A15" s="15">
        <v>7</v>
      </c>
      <c r="B15" s="22" t="s">
        <v>30</v>
      </c>
      <c r="C15" s="21">
        <v>5001217</v>
      </c>
      <c r="D15" s="18">
        <v>2006</v>
      </c>
      <c r="E15" s="23" t="s">
        <v>50</v>
      </c>
      <c r="F15" s="21" t="s">
        <v>23</v>
      </c>
      <c r="G15" s="20">
        <v>550000</v>
      </c>
      <c r="H15" s="19">
        <v>107</v>
      </c>
      <c r="I15" s="20">
        <f t="shared" si="0"/>
        <v>58850000</v>
      </c>
      <c r="J15" s="19">
        <v>107</v>
      </c>
      <c r="K15" s="20">
        <f t="shared" si="1"/>
        <v>58850000</v>
      </c>
      <c r="L15" s="19"/>
    </row>
    <row r="16" spans="1:12" x14ac:dyDescent="0.25">
      <c r="A16" s="15">
        <v>8</v>
      </c>
      <c r="B16" s="22" t="s">
        <v>30</v>
      </c>
      <c r="C16" s="21">
        <v>5001334</v>
      </c>
      <c r="D16" s="18">
        <v>2006</v>
      </c>
      <c r="E16" s="23" t="s">
        <v>50</v>
      </c>
      <c r="F16" s="21" t="s">
        <v>23</v>
      </c>
      <c r="G16" s="20">
        <v>660000</v>
      </c>
      <c r="H16" s="19">
        <v>100</v>
      </c>
      <c r="I16" s="20">
        <f t="shared" si="0"/>
        <v>66000000</v>
      </c>
      <c r="J16" s="19">
        <v>100</v>
      </c>
      <c r="K16" s="20">
        <f t="shared" si="1"/>
        <v>66000000</v>
      </c>
      <c r="L16" s="19"/>
    </row>
    <row r="17" spans="1:12" x14ac:dyDescent="0.25">
      <c r="A17" s="15">
        <v>9</v>
      </c>
      <c r="B17" s="22" t="s">
        <v>30</v>
      </c>
      <c r="C17" s="7">
        <v>5001217</v>
      </c>
      <c r="D17" s="53">
        <v>2006</v>
      </c>
      <c r="E17" s="53" t="s">
        <v>141</v>
      </c>
      <c r="F17" s="56" t="s">
        <v>23</v>
      </c>
      <c r="G17" s="55">
        <v>550000</v>
      </c>
      <c r="H17" s="56">
        <v>53</v>
      </c>
      <c r="I17" s="55">
        <f t="shared" si="0"/>
        <v>29150000</v>
      </c>
      <c r="J17" s="56">
        <v>53</v>
      </c>
      <c r="K17" s="55">
        <f t="shared" si="1"/>
        <v>29150000</v>
      </c>
      <c r="L17" s="71"/>
    </row>
    <row r="18" spans="1:12" x14ac:dyDescent="0.25">
      <c r="A18" s="15">
        <v>10</v>
      </c>
      <c r="B18" s="22" t="s">
        <v>30</v>
      </c>
      <c r="C18" s="21">
        <v>5001188</v>
      </c>
      <c r="D18" s="18">
        <v>2005</v>
      </c>
      <c r="E18" s="23" t="s">
        <v>50</v>
      </c>
      <c r="F18" s="21" t="s">
        <v>23</v>
      </c>
      <c r="G18" s="20">
        <v>550000</v>
      </c>
      <c r="H18" s="19">
        <v>50</v>
      </c>
      <c r="I18" s="20">
        <f t="shared" si="0"/>
        <v>27500000</v>
      </c>
      <c r="J18" s="19">
        <v>50</v>
      </c>
      <c r="K18" s="20">
        <f t="shared" si="1"/>
        <v>27500000</v>
      </c>
      <c r="L18" s="19"/>
    </row>
    <row r="19" spans="1:12" x14ac:dyDescent="0.25">
      <c r="A19" s="15">
        <v>11</v>
      </c>
      <c r="B19" s="22" t="s">
        <v>30</v>
      </c>
      <c r="C19" s="21">
        <v>5001342</v>
      </c>
      <c r="D19" s="18">
        <v>2006</v>
      </c>
      <c r="E19" s="23" t="s">
        <v>50</v>
      </c>
      <c r="F19" s="21" t="s">
        <v>24</v>
      </c>
      <c r="G19" s="20">
        <v>660000</v>
      </c>
      <c r="H19" s="19">
        <v>90</v>
      </c>
      <c r="I19" s="20">
        <f t="shared" si="0"/>
        <v>59400000</v>
      </c>
      <c r="J19" s="19">
        <v>90</v>
      </c>
      <c r="K19" s="20">
        <f t="shared" si="1"/>
        <v>59400000</v>
      </c>
      <c r="L19" s="19"/>
    </row>
    <row r="20" spans="1:12" x14ac:dyDescent="0.25">
      <c r="A20" s="15">
        <v>12</v>
      </c>
      <c r="B20" s="63" t="s">
        <v>152</v>
      </c>
      <c r="C20" s="7">
        <v>5001343</v>
      </c>
      <c r="D20" s="54">
        <v>2006</v>
      </c>
      <c r="E20" s="64"/>
      <c r="F20" s="65" t="s">
        <v>24</v>
      </c>
      <c r="G20" s="60">
        <v>660000</v>
      </c>
      <c r="H20" s="65">
        <v>30</v>
      </c>
      <c r="I20" s="55">
        <f t="shared" si="0"/>
        <v>19800000</v>
      </c>
      <c r="J20" s="65">
        <v>30</v>
      </c>
      <c r="K20" s="55">
        <f t="shared" si="1"/>
        <v>19800000</v>
      </c>
      <c r="L20" s="71"/>
    </row>
    <row r="21" spans="1:12" s="77" customFormat="1" x14ac:dyDescent="0.25">
      <c r="A21" s="72">
        <v>13</v>
      </c>
      <c r="B21" s="78" t="s">
        <v>171</v>
      </c>
      <c r="C21" s="74">
        <v>5000779</v>
      </c>
      <c r="D21" s="79">
        <v>2000</v>
      </c>
      <c r="E21" s="75" t="s">
        <v>50</v>
      </c>
      <c r="F21" s="74" t="s">
        <v>23</v>
      </c>
      <c r="G21" s="80">
        <v>489500</v>
      </c>
      <c r="H21" s="81">
        <f>100-44-16</f>
        <v>40</v>
      </c>
      <c r="I21" s="80">
        <f t="shared" si="0"/>
        <v>19580000</v>
      </c>
      <c r="J21" s="81">
        <v>40</v>
      </c>
      <c r="K21" s="80">
        <f t="shared" si="1"/>
        <v>19580000</v>
      </c>
      <c r="L21" s="82" t="s">
        <v>201</v>
      </c>
    </row>
    <row r="22" spans="1:12" x14ac:dyDescent="0.25">
      <c r="A22" s="15">
        <v>14</v>
      </c>
      <c r="B22" s="22" t="s">
        <v>172</v>
      </c>
      <c r="C22" s="21">
        <v>5001004</v>
      </c>
      <c r="D22" s="18">
        <v>2002</v>
      </c>
      <c r="E22" s="23" t="s">
        <v>50</v>
      </c>
      <c r="F22" s="21" t="s">
        <v>23</v>
      </c>
      <c r="G22" s="20">
        <v>462000</v>
      </c>
      <c r="H22" s="19">
        <v>90</v>
      </c>
      <c r="I22" s="20">
        <f t="shared" si="0"/>
        <v>41580000</v>
      </c>
      <c r="J22" s="19">
        <v>90</v>
      </c>
      <c r="K22" s="20">
        <f t="shared" si="1"/>
        <v>41580000</v>
      </c>
      <c r="L22" s="19"/>
    </row>
    <row r="23" spans="1:12" x14ac:dyDescent="0.25">
      <c r="A23" s="15">
        <v>15</v>
      </c>
      <c r="B23" s="22" t="s">
        <v>172</v>
      </c>
      <c r="C23" s="21">
        <v>5001105</v>
      </c>
      <c r="D23" s="18">
        <v>2004</v>
      </c>
      <c r="E23" s="23" t="s">
        <v>50</v>
      </c>
      <c r="F23" s="21" t="s">
        <v>23</v>
      </c>
      <c r="G23" s="20">
        <v>514500</v>
      </c>
      <c r="H23" s="19">
        <f>125-40</f>
        <v>85</v>
      </c>
      <c r="I23" s="20">
        <f t="shared" si="0"/>
        <v>43732500</v>
      </c>
      <c r="J23" s="19">
        <v>85</v>
      </c>
      <c r="K23" s="20">
        <f t="shared" si="1"/>
        <v>43732500</v>
      </c>
      <c r="L23" s="24"/>
    </row>
    <row r="24" spans="1:12" x14ac:dyDescent="0.25">
      <c r="A24" s="15">
        <v>16</v>
      </c>
      <c r="B24" s="22" t="s">
        <v>172</v>
      </c>
      <c r="C24" s="21">
        <v>5001004</v>
      </c>
      <c r="D24" s="23">
        <v>2002</v>
      </c>
      <c r="E24" s="23" t="s">
        <v>135</v>
      </c>
      <c r="F24" s="21" t="s">
        <v>23</v>
      </c>
      <c r="G24" s="25">
        <v>462000</v>
      </c>
      <c r="H24" s="21">
        <v>75</v>
      </c>
      <c r="I24" s="25">
        <f t="shared" si="0"/>
        <v>34650000</v>
      </c>
      <c r="J24" s="21">
        <v>75</v>
      </c>
      <c r="K24" s="25">
        <f t="shared" si="1"/>
        <v>34650000</v>
      </c>
      <c r="L24" s="29"/>
    </row>
    <row r="25" spans="1:12" x14ac:dyDescent="0.25">
      <c r="A25" s="15">
        <v>17</v>
      </c>
      <c r="B25" s="22" t="s">
        <v>172</v>
      </c>
      <c r="C25" s="7">
        <v>5001004</v>
      </c>
      <c r="D25" s="54">
        <v>2002</v>
      </c>
      <c r="E25" s="54" t="s">
        <v>135</v>
      </c>
      <c r="F25" s="7" t="s">
        <v>23</v>
      </c>
      <c r="G25" s="60">
        <v>462000</v>
      </c>
      <c r="H25" s="7">
        <v>142</v>
      </c>
      <c r="I25" s="60">
        <f t="shared" si="0"/>
        <v>65604000</v>
      </c>
      <c r="J25" s="7">
        <v>142</v>
      </c>
      <c r="K25" s="60">
        <f t="shared" si="1"/>
        <v>65604000</v>
      </c>
      <c r="L25" s="29"/>
    </row>
    <row r="26" spans="1:12" x14ac:dyDescent="0.25">
      <c r="A26" s="15">
        <v>18</v>
      </c>
      <c r="B26" s="22" t="s">
        <v>172</v>
      </c>
      <c r="C26" s="21">
        <v>5001004</v>
      </c>
      <c r="D26" s="18">
        <v>2002</v>
      </c>
      <c r="E26" s="18" t="s">
        <v>141</v>
      </c>
      <c r="F26" s="19" t="s">
        <v>23</v>
      </c>
      <c r="G26" s="20">
        <v>462000</v>
      </c>
      <c r="H26" s="19">
        <v>20</v>
      </c>
      <c r="I26" s="20">
        <f t="shared" si="0"/>
        <v>9240000</v>
      </c>
      <c r="J26" s="19">
        <v>20</v>
      </c>
      <c r="K26" s="20">
        <f t="shared" si="1"/>
        <v>9240000</v>
      </c>
      <c r="L26" s="194"/>
    </row>
    <row r="27" spans="1:12" x14ac:dyDescent="0.25">
      <c r="A27" s="15">
        <v>19</v>
      </c>
      <c r="B27" s="22" t="s">
        <v>172</v>
      </c>
      <c r="C27" s="7">
        <v>5001105</v>
      </c>
      <c r="D27" s="53">
        <v>2004</v>
      </c>
      <c r="E27" s="53" t="s">
        <v>141</v>
      </c>
      <c r="F27" s="56" t="s">
        <v>23</v>
      </c>
      <c r="G27" s="55">
        <v>514500</v>
      </c>
      <c r="H27" s="56">
        <v>60</v>
      </c>
      <c r="I27" s="55">
        <f t="shared" si="0"/>
        <v>30870000</v>
      </c>
      <c r="J27" s="56">
        <v>60</v>
      </c>
      <c r="K27" s="55">
        <f t="shared" si="1"/>
        <v>30870000</v>
      </c>
      <c r="L27" s="194"/>
    </row>
    <row r="28" spans="1:12" x14ac:dyDescent="0.25">
      <c r="A28" s="15">
        <v>20</v>
      </c>
      <c r="B28" s="22" t="s">
        <v>170</v>
      </c>
      <c r="C28" s="21">
        <v>5001691</v>
      </c>
      <c r="D28" s="18">
        <v>2008</v>
      </c>
      <c r="E28" s="23" t="s">
        <v>50</v>
      </c>
      <c r="F28" s="21" t="s">
        <v>23</v>
      </c>
      <c r="G28" s="20">
        <v>840000</v>
      </c>
      <c r="H28" s="19">
        <v>6</v>
      </c>
      <c r="I28" s="20">
        <f t="shared" si="0"/>
        <v>5040000</v>
      </c>
      <c r="J28" s="19">
        <v>6</v>
      </c>
      <c r="K28" s="20">
        <f t="shared" si="1"/>
        <v>5040000</v>
      </c>
      <c r="L28" s="19"/>
    </row>
    <row r="29" spans="1:12" x14ac:dyDescent="0.25">
      <c r="A29" s="15">
        <v>21</v>
      </c>
      <c r="B29" s="62" t="s">
        <v>170</v>
      </c>
      <c r="C29" s="7">
        <v>5001691</v>
      </c>
      <c r="D29" s="53">
        <v>2008</v>
      </c>
      <c r="E29" s="53" t="s">
        <v>141</v>
      </c>
      <c r="F29" s="56" t="s">
        <v>23</v>
      </c>
      <c r="G29" s="55">
        <v>840000</v>
      </c>
      <c r="H29" s="56">
        <v>32</v>
      </c>
      <c r="I29" s="55">
        <f t="shared" si="0"/>
        <v>26880000</v>
      </c>
      <c r="J29" s="56">
        <v>32</v>
      </c>
      <c r="K29" s="55">
        <f t="shared" si="1"/>
        <v>26880000</v>
      </c>
      <c r="L29" s="194"/>
    </row>
    <row r="30" spans="1:12" s="77" customFormat="1" x14ac:dyDescent="0.25">
      <c r="A30" s="72">
        <v>22</v>
      </c>
      <c r="B30" s="73" t="s">
        <v>138</v>
      </c>
      <c r="C30" s="74">
        <v>5001538</v>
      </c>
      <c r="D30" s="75">
        <v>2007</v>
      </c>
      <c r="E30" s="75" t="s">
        <v>135</v>
      </c>
      <c r="F30" s="74" t="s">
        <v>24</v>
      </c>
      <c r="G30" s="76">
        <v>550000</v>
      </c>
      <c r="H30" s="74">
        <v>30</v>
      </c>
      <c r="I30" s="76">
        <f t="shared" si="0"/>
        <v>16500000</v>
      </c>
      <c r="J30" s="74">
        <v>30</v>
      </c>
      <c r="K30" s="76">
        <f t="shared" si="1"/>
        <v>16500000</v>
      </c>
      <c r="L30" s="122" t="s">
        <v>201</v>
      </c>
    </row>
    <row r="31" spans="1:12" s="77" customFormat="1" x14ac:dyDescent="0.25">
      <c r="A31" s="72">
        <v>23</v>
      </c>
      <c r="B31" s="73" t="s">
        <v>137</v>
      </c>
      <c r="C31" s="74">
        <v>5001481</v>
      </c>
      <c r="D31" s="75">
        <v>2007</v>
      </c>
      <c r="E31" s="75" t="s">
        <v>135</v>
      </c>
      <c r="F31" s="74" t="s">
        <v>23</v>
      </c>
      <c r="G31" s="76">
        <v>550000</v>
      </c>
      <c r="H31" s="74">
        <v>50</v>
      </c>
      <c r="I31" s="76">
        <f t="shared" si="0"/>
        <v>27500000</v>
      </c>
      <c r="J31" s="74">
        <v>50</v>
      </c>
      <c r="K31" s="76">
        <f t="shared" si="1"/>
        <v>27500000</v>
      </c>
      <c r="L31" s="122" t="s">
        <v>201</v>
      </c>
    </row>
    <row r="32" spans="1:12" s="77" customFormat="1" x14ac:dyDescent="0.25">
      <c r="A32" s="72">
        <v>24</v>
      </c>
      <c r="B32" s="73" t="s">
        <v>136</v>
      </c>
      <c r="C32" s="74">
        <v>5001480</v>
      </c>
      <c r="D32" s="75">
        <v>2007</v>
      </c>
      <c r="E32" s="75" t="s">
        <v>135</v>
      </c>
      <c r="F32" s="74" t="s">
        <v>23</v>
      </c>
      <c r="G32" s="76">
        <v>550000</v>
      </c>
      <c r="H32" s="74">
        <v>15</v>
      </c>
      <c r="I32" s="76">
        <f t="shared" si="0"/>
        <v>8250000</v>
      </c>
      <c r="J32" s="74">
        <v>15</v>
      </c>
      <c r="K32" s="76">
        <f t="shared" si="1"/>
        <v>8250000</v>
      </c>
      <c r="L32" s="122" t="s">
        <v>201</v>
      </c>
    </row>
    <row r="33" spans="1:12" x14ac:dyDescent="0.25">
      <c r="A33" s="15">
        <v>25</v>
      </c>
      <c r="B33" s="63" t="s">
        <v>150</v>
      </c>
      <c r="C33" s="7" t="s">
        <v>151</v>
      </c>
      <c r="D33" s="54">
        <v>1996</v>
      </c>
      <c r="E33" s="64"/>
      <c r="F33" s="65" t="s">
        <v>24</v>
      </c>
      <c r="G33" s="60">
        <v>1421000</v>
      </c>
      <c r="H33" s="65">
        <v>8</v>
      </c>
      <c r="I33" s="55">
        <f t="shared" si="0"/>
        <v>11368000</v>
      </c>
      <c r="J33" s="65">
        <v>8</v>
      </c>
      <c r="K33" s="55">
        <f t="shared" si="1"/>
        <v>11368000</v>
      </c>
      <c r="L33" s="194"/>
    </row>
    <row r="34" spans="1:12" x14ac:dyDescent="0.25">
      <c r="A34" s="15">
        <v>26</v>
      </c>
      <c r="B34" s="22" t="s">
        <v>60</v>
      </c>
      <c r="C34" s="21" t="s">
        <v>61</v>
      </c>
      <c r="D34" s="18">
        <v>2009</v>
      </c>
      <c r="E34" s="23" t="s">
        <v>50</v>
      </c>
      <c r="F34" s="21" t="s">
        <v>24</v>
      </c>
      <c r="G34" s="20">
        <v>3850000</v>
      </c>
      <c r="H34" s="19">
        <v>10</v>
      </c>
      <c r="I34" s="20">
        <f t="shared" si="0"/>
        <v>38500000</v>
      </c>
      <c r="J34" s="19">
        <v>10</v>
      </c>
      <c r="K34" s="20">
        <f t="shared" si="1"/>
        <v>38500000</v>
      </c>
      <c r="L34" s="19"/>
    </row>
    <row r="35" spans="1:12" x14ac:dyDescent="0.25">
      <c r="A35" s="15">
        <v>27</v>
      </c>
      <c r="B35" s="22" t="s">
        <v>62</v>
      </c>
      <c r="C35" s="21" t="s">
        <v>63</v>
      </c>
      <c r="D35" s="18">
        <v>2009</v>
      </c>
      <c r="E35" s="23" t="s">
        <v>50</v>
      </c>
      <c r="F35" s="21" t="s">
        <v>24</v>
      </c>
      <c r="G35" s="20">
        <v>3850000</v>
      </c>
      <c r="H35" s="19">
        <v>25</v>
      </c>
      <c r="I35" s="20">
        <f t="shared" si="0"/>
        <v>96250000</v>
      </c>
      <c r="J35" s="19">
        <v>25</v>
      </c>
      <c r="K35" s="20">
        <f t="shared" si="1"/>
        <v>96250000</v>
      </c>
      <c r="L35" s="19"/>
    </row>
    <row r="36" spans="1:12" x14ac:dyDescent="0.25">
      <c r="A36" s="15">
        <v>28</v>
      </c>
      <c r="B36" s="22" t="s">
        <v>100</v>
      </c>
      <c r="C36" s="17" t="s">
        <v>101</v>
      </c>
      <c r="D36" s="18"/>
      <c r="E36" s="23" t="s">
        <v>50</v>
      </c>
      <c r="F36" s="21" t="s">
        <v>24</v>
      </c>
      <c r="G36" s="20">
        <v>500000</v>
      </c>
      <c r="H36" s="19">
        <v>1</v>
      </c>
      <c r="I36" s="20">
        <f t="shared" si="0"/>
        <v>500000</v>
      </c>
      <c r="J36" s="19">
        <v>1</v>
      </c>
      <c r="K36" s="20">
        <f t="shared" si="1"/>
        <v>500000</v>
      </c>
      <c r="L36" s="19"/>
    </row>
    <row r="37" spans="1:12" x14ac:dyDescent="0.25">
      <c r="A37" s="15">
        <v>29</v>
      </c>
      <c r="B37" s="22" t="s">
        <v>98</v>
      </c>
      <c r="C37" s="17" t="s">
        <v>99</v>
      </c>
      <c r="D37" s="18">
        <v>1995</v>
      </c>
      <c r="E37" s="23" t="s">
        <v>50</v>
      </c>
      <c r="F37" s="21" t="s">
        <v>23</v>
      </c>
      <c r="G37" s="20">
        <v>4100000</v>
      </c>
      <c r="H37" s="19">
        <v>1</v>
      </c>
      <c r="I37" s="20">
        <f t="shared" si="0"/>
        <v>4100000</v>
      </c>
      <c r="J37" s="19">
        <v>1</v>
      </c>
      <c r="K37" s="20">
        <f t="shared" si="1"/>
        <v>4100000</v>
      </c>
      <c r="L37" s="19"/>
    </row>
    <row r="38" spans="1:12" x14ac:dyDescent="0.25">
      <c r="A38" s="15">
        <v>30</v>
      </c>
      <c r="B38" s="22" t="s">
        <v>31</v>
      </c>
      <c r="C38" s="21">
        <v>5001529</v>
      </c>
      <c r="D38" s="18">
        <v>2007</v>
      </c>
      <c r="E38" s="23" t="s">
        <v>50</v>
      </c>
      <c r="F38" s="21" t="s">
        <v>24</v>
      </c>
      <c r="G38" s="20">
        <v>1500000</v>
      </c>
      <c r="H38" s="19">
        <v>2</v>
      </c>
      <c r="I38" s="20">
        <f t="shared" si="0"/>
        <v>3000000</v>
      </c>
      <c r="J38" s="19">
        <v>2</v>
      </c>
      <c r="K38" s="20">
        <f t="shared" si="1"/>
        <v>3000000</v>
      </c>
      <c r="L38" s="19"/>
    </row>
    <row r="39" spans="1:12" x14ac:dyDescent="0.25">
      <c r="A39" s="15">
        <v>31</v>
      </c>
      <c r="B39" s="63" t="s">
        <v>173</v>
      </c>
      <c r="C39" s="7" t="s">
        <v>161</v>
      </c>
      <c r="D39" s="54">
        <v>2014</v>
      </c>
      <c r="E39" s="64"/>
      <c r="F39" s="65"/>
      <c r="G39" s="60">
        <v>4200000</v>
      </c>
      <c r="H39" s="65">
        <v>1</v>
      </c>
      <c r="I39" s="55">
        <f t="shared" si="0"/>
        <v>4200000</v>
      </c>
      <c r="J39" s="65">
        <v>1</v>
      </c>
      <c r="K39" s="55">
        <f t="shared" si="1"/>
        <v>4200000</v>
      </c>
      <c r="L39" s="194"/>
    </row>
    <row r="40" spans="1:12" x14ac:dyDescent="0.25">
      <c r="A40" s="15">
        <v>32</v>
      </c>
      <c r="B40" s="22" t="s">
        <v>93</v>
      </c>
      <c r="C40" s="21">
        <v>5001544</v>
      </c>
      <c r="D40" s="18">
        <v>2007</v>
      </c>
      <c r="E40" s="23" t="s">
        <v>50</v>
      </c>
      <c r="F40" s="21" t="s">
        <v>23</v>
      </c>
      <c r="G40" s="20">
        <v>3450000</v>
      </c>
      <c r="H40" s="19">
        <v>1</v>
      </c>
      <c r="I40" s="20">
        <f t="shared" si="0"/>
        <v>3450000</v>
      </c>
      <c r="J40" s="19">
        <v>1</v>
      </c>
      <c r="K40" s="20">
        <f t="shared" si="1"/>
        <v>3450000</v>
      </c>
      <c r="L40" s="19"/>
    </row>
    <row r="41" spans="1:12" x14ac:dyDescent="0.25">
      <c r="A41" s="15">
        <v>33</v>
      </c>
      <c r="B41" s="22" t="s">
        <v>67</v>
      </c>
      <c r="C41" s="21">
        <v>5001806</v>
      </c>
      <c r="D41" s="18">
        <v>2009</v>
      </c>
      <c r="E41" s="23" t="s">
        <v>50</v>
      </c>
      <c r="F41" s="21" t="s">
        <v>24</v>
      </c>
      <c r="G41" s="20">
        <v>3850000</v>
      </c>
      <c r="H41" s="19">
        <v>15</v>
      </c>
      <c r="I41" s="20">
        <f t="shared" ref="I41:I72" si="2">G41*H41</f>
        <v>57750000</v>
      </c>
      <c r="J41" s="19">
        <v>15</v>
      </c>
      <c r="K41" s="20">
        <f t="shared" ref="K41:K72" si="3">J41*G41</f>
        <v>57750000</v>
      </c>
      <c r="L41" s="19"/>
    </row>
    <row r="42" spans="1:12" x14ac:dyDescent="0.25">
      <c r="A42" s="15">
        <v>34</v>
      </c>
      <c r="B42" s="22" t="s">
        <v>67</v>
      </c>
      <c r="C42" s="21">
        <v>5001808</v>
      </c>
      <c r="D42" s="18">
        <v>2009</v>
      </c>
      <c r="E42" s="23" t="s">
        <v>50</v>
      </c>
      <c r="F42" s="21" t="s">
        <v>24</v>
      </c>
      <c r="G42" s="20">
        <v>3850000</v>
      </c>
      <c r="H42" s="19">
        <v>25</v>
      </c>
      <c r="I42" s="20">
        <f t="shared" si="2"/>
        <v>96250000</v>
      </c>
      <c r="J42" s="19">
        <v>25</v>
      </c>
      <c r="K42" s="20">
        <f t="shared" si="3"/>
        <v>96250000</v>
      </c>
      <c r="L42" s="19"/>
    </row>
    <row r="43" spans="1:12" x14ac:dyDescent="0.25">
      <c r="A43" s="15">
        <v>35</v>
      </c>
      <c r="B43" s="22" t="s">
        <v>54</v>
      </c>
      <c r="C43" s="21">
        <v>5001106</v>
      </c>
      <c r="D43" s="18">
        <v>2004</v>
      </c>
      <c r="E43" s="23" t="s">
        <v>50</v>
      </c>
      <c r="F43" s="21" t="s">
        <v>24</v>
      </c>
      <c r="G43" s="20">
        <v>2730000</v>
      </c>
      <c r="H43" s="19">
        <v>5</v>
      </c>
      <c r="I43" s="20">
        <f t="shared" si="2"/>
        <v>13650000</v>
      </c>
      <c r="J43" s="19">
        <v>5</v>
      </c>
      <c r="K43" s="20">
        <f t="shared" si="3"/>
        <v>13650000</v>
      </c>
      <c r="L43" s="19"/>
    </row>
    <row r="44" spans="1:12" x14ac:dyDescent="0.25">
      <c r="A44" s="15">
        <v>36</v>
      </c>
      <c r="B44" s="4" t="s">
        <v>59</v>
      </c>
      <c r="C44" s="7">
        <v>5001836</v>
      </c>
      <c r="D44" s="53">
        <v>2009</v>
      </c>
      <c r="E44" s="54" t="s">
        <v>50</v>
      </c>
      <c r="F44" s="7" t="s">
        <v>24</v>
      </c>
      <c r="G44" s="55">
        <v>3850000</v>
      </c>
      <c r="H44" s="56">
        <v>10</v>
      </c>
      <c r="I44" s="55">
        <f t="shared" si="2"/>
        <v>38500000</v>
      </c>
      <c r="J44" s="56">
        <v>10</v>
      </c>
      <c r="K44" s="55">
        <f t="shared" si="3"/>
        <v>38500000</v>
      </c>
      <c r="L44" s="56"/>
    </row>
    <row r="45" spans="1:12" x14ac:dyDescent="0.25">
      <c r="A45" s="15">
        <v>37</v>
      </c>
      <c r="B45" s="22" t="s">
        <v>59</v>
      </c>
      <c r="C45" s="21" t="s">
        <v>64</v>
      </c>
      <c r="D45" s="18">
        <v>2009</v>
      </c>
      <c r="E45" s="23" t="s">
        <v>50</v>
      </c>
      <c r="F45" s="21" t="s">
        <v>24</v>
      </c>
      <c r="G45" s="20">
        <v>3850000</v>
      </c>
      <c r="H45" s="19">
        <v>21</v>
      </c>
      <c r="I45" s="20">
        <f t="shared" si="2"/>
        <v>80850000</v>
      </c>
      <c r="J45" s="19">
        <v>21</v>
      </c>
      <c r="K45" s="20">
        <f t="shared" si="3"/>
        <v>80850000</v>
      </c>
      <c r="L45" s="19"/>
    </row>
    <row r="46" spans="1:12" x14ac:dyDescent="0.25">
      <c r="A46" s="15">
        <v>38</v>
      </c>
      <c r="B46" s="22" t="s">
        <v>59</v>
      </c>
      <c r="C46" s="21" t="s">
        <v>65</v>
      </c>
      <c r="D46" s="18">
        <v>2009</v>
      </c>
      <c r="E46" s="23" t="s">
        <v>50</v>
      </c>
      <c r="F46" s="21" t="s">
        <v>24</v>
      </c>
      <c r="G46" s="20">
        <v>3850000</v>
      </c>
      <c r="H46" s="19">
        <v>25</v>
      </c>
      <c r="I46" s="20">
        <f t="shared" si="2"/>
        <v>96250000</v>
      </c>
      <c r="J46" s="19">
        <v>25</v>
      </c>
      <c r="K46" s="20">
        <f t="shared" si="3"/>
        <v>96250000</v>
      </c>
      <c r="L46" s="19"/>
    </row>
    <row r="47" spans="1:12" x14ac:dyDescent="0.25">
      <c r="A47" s="15">
        <v>39</v>
      </c>
      <c r="B47" s="22" t="s">
        <v>70</v>
      </c>
      <c r="C47" s="21">
        <v>5001769</v>
      </c>
      <c r="D47" s="18">
        <v>2009</v>
      </c>
      <c r="E47" s="23" t="s">
        <v>50</v>
      </c>
      <c r="F47" s="21" t="s">
        <v>24</v>
      </c>
      <c r="G47" s="20">
        <v>2200000</v>
      </c>
      <c r="H47" s="19">
        <v>1</v>
      </c>
      <c r="I47" s="20">
        <f t="shared" si="2"/>
        <v>2200000</v>
      </c>
      <c r="J47" s="19">
        <v>1</v>
      </c>
      <c r="K47" s="20">
        <f t="shared" si="3"/>
        <v>2200000</v>
      </c>
      <c r="L47" s="19"/>
    </row>
    <row r="48" spans="1:12" x14ac:dyDescent="0.25">
      <c r="A48" s="15">
        <v>40</v>
      </c>
      <c r="B48" s="16" t="s">
        <v>52</v>
      </c>
      <c r="C48" s="21">
        <v>5001764</v>
      </c>
      <c r="D48" s="18">
        <v>2009</v>
      </c>
      <c r="E48" s="18" t="s">
        <v>50</v>
      </c>
      <c r="F48" s="19" t="s">
        <v>24</v>
      </c>
      <c r="G48" s="20">
        <v>1650000</v>
      </c>
      <c r="H48" s="19">
        <v>1</v>
      </c>
      <c r="I48" s="20">
        <f t="shared" si="2"/>
        <v>1650000</v>
      </c>
      <c r="J48" s="19">
        <v>1</v>
      </c>
      <c r="K48" s="20">
        <f t="shared" si="3"/>
        <v>1650000</v>
      </c>
      <c r="L48" s="18"/>
    </row>
    <row r="49" spans="1:12" x14ac:dyDescent="0.25">
      <c r="A49" s="15">
        <v>41</v>
      </c>
      <c r="B49" s="22" t="s">
        <v>97</v>
      </c>
      <c r="C49" s="21">
        <v>5001386</v>
      </c>
      <c r="D49" s="18">
        <v>2006</v>
      </c>
      <c r="E49" s="23" t="s">
        <v>50</v>
      </c>
      <c r="F49" s="21" t="s">
        <v>24</v>
      </c>
      <c r="G49" s="20">
        <v>957000</v>
      </c>
      <c r="H49" s="19">
        <v>1</v>
      </c>
      <c r="I49" s="20">
        <f t="shared" si="2"/>
        <v>957000</v>
      </c>
      <c r="J49" s="19">
        <v>1</v>
      </c>
      <c r="K49" s="20">
        <f t="shared" si="3"/>
        <v>957000</v>
      </c>
      <c r="L49" s="19"/>
    </row>
    <row r="50" spans="1:12" x14ac:dyDescent="0.25">
      <c r="A50" s="15">
        <v>42</v>
      </c>
      <c r="B50" s="22" t="s">
        <v>97</v>
      </c>
      <c r="C50" s="21">
        <v>5001386</v>
      </c>
      <c r="D50" s="18">
        <v>2006</v>
      </c>
      <c r="E50" s="23" t="s">
        <v>50</v>
      </c>
      <c r="F50" s="21" t="s">
        <v>24</v>
      </c>
      <c r="G50" s="20">
        <v>957000</v>
      </c>
      <c r="H50" s="19">
        <v>1</v>
      </c>
      <c r="I50" s="20">
        <f t="shared" si="2"/>
        <v>957000</v>
      </c>
      <c r="J50" s="19">
        <v>1</v>
      </c>
      <c r="K50" s="20">
        <f t="shared" si="3"/>
        <v>957000</v>
      </c>
      <c r="L50" s="19"/>
    </row>
    <row r="51" spans="1:12" x14ac:dyDescent="0.25">
      <c r="A51" s="15">
        <v>43</v>
      </c>
      <c r="B51" s="22" t="s">
        <v>53</v>
      </c>
      <c r="C51" s="21">
        <v>5001386</v>
      </c>
      <c r="D51" s="18">
        <v>2006</v>
      </c>
      <c r="E51" s="23" t="s">
        <v>50</v>
      </c>
      <c r="F51" s="21" t="s">
        <v>24</v>
      </c>
      <c r="G51" s="20">
        <v>957000</v>
      </c>
      <c r="H51" s="19">
        <v>1</v>
      </c>
      <c r="I51" s="20">
        <f t="shared" si="2"/>
        <v>957000</v>
      </c>
      <c r="J51" s="19">
        <v>1</v>
      </c>
      <c r="K51" s="20">
        <f t="shared" si="3"/>
        <v>957000</v>
      </c>
      <c r="L51" s="19"/>
    </row>
    <row r="52" spans="1:12" x14ac:dyDescent="0.25">
      <c r="A52" s="15">
        <v>44</v>
      </c>
      <c r="B52" s="62" t="s">
        <v>144</v>
      </c>
      <c r="C52" s="7" t="s">
        <v>145</v>
      </c>
      <c r="D52" s="53">
        <v>2007</v>
      </c>
      <c r="E52" s="53" t="s">
        <v>141</v>
      </c>
      <c r="F52" s="56" t="s">
        <v>24</v>
      </c>
      <c r="G52" s="55">
        <v>1584000</v>
      </c>
      <c r="H52" s="56">
        <v>1</v>
      </c>
      <c r="I52" s="55">
        <f t="shared" si="2"/>
        <v>1584000</v>
      </c>
      <c r="J52" s="56">
        <v>1</v>
      </c>
      <c r="K52" s="55">
        <f t="shared" si="3"/>
        <v>1584000</v>
      </c>
      <c r="L52" s="194"/>
    </row>
    <row r="53" spans="1:12" x14ac:dyDescent="0.25">
      <c r="A53" s="15">
        <v>45</v>
      </c>
      <c r="B53" s="22" t="s">
        <v>102</v>
      </c>
      <c r="C53" s="21">
        <v>5000798</v>
      </c>
      <c r="D53" s="18">
        <v>2000</v>
      </c>
      <c r="E53" s="23" t="s">
        <v>50</v>
      </c>
      <c r="F53" s="21" t="s">
        <v>24</v>
      </c>
      <c r="G53" s="20">
        <v>814000</v>
      </c>
      <c r="H53" s="19">
        <v>1</v>
      </c>
      <c r="I53" s="20">
        <f t="shared" si="2"/>
        <v>814000</v>
      </c>
      <c r="J53" s="19">
        <v>1</v>
      </c>
      <c r="K53" s="20">
        <f t="shared" si="3"/>
        <v>814000</v>
      </c>
      <c r="L53" s="19"/>
    </row>
    <row r="54" spans="1:12" x14ac:dyDescent="0.25">
      <c r="A54" s="15">
        <v>46</v>
      </c>
      <c r="B54" s="22" t="s">
        <v>26</v>
      </c>
      <c r="C54" s="21">
        <v>5001590</v>
      </c>
      <c r="D54" s="18">
        <v>2007</v>
      </c>
      <c r="E54" s="23" t="s">
        <v>50</v>
      </c>
      <c r="F54" s="21" t="s">
        <v>24</v>
      </c>
      <c r="G54" s="20">
        <v>1760000</v>
      </c>
      <c r="H54" s="19">
        <v>1</v>
      </c>
      <c r="I54" s="20">
        <f t="shared" si="2"/>
        <v>1760000</v>
      </c>
      <c r="J54" s="19">
        <v>1</v>
      </c>
      <c r="K54" s="20">
        <f t="shared" si="3"/>
        <v>1760000</v>
      </c>
      <c r="L54" s="19"/>
    </row>
    <row r="55" spans="1:12" x14ac:dyDescent="0.25">
      <c r="A55" s="15">
        <v>47</v>
      </c>
      <c r="B55" s="22" t="s">
        <v>26</v>
      </c>
      <c r="C55" s="21">
        <v>5001837</v>
      </c>
      <c r="D55" s="18">
        <v>2009</v>
      </c>
      <c r="E55" s="23" t="s">
        <v>50</v>
      </c>
      <c r="F55" s="21" t="s">
        <v>24</v>
      </c>
      <c r="G55" s="20">
        <v>2600000</v>
      </c>
      <c r="H55" s="19">
        <v>9</v>
      </c>
      <c r="I55" s="20">
        <f t="shared" si="2"/>
        <v>23400000</v>
      </c>
      <c r="J55" s="19">
        <v>9</v>
      </c>
      <c r="K55" s="20">
        <f t="shared" si="3"/>
        <v>23400000</v>
      </c>
      <c r="L55" s="19"/>
    </row>
    <row r="56" spans="1:12" x14ac:dyDescent="0.25">
      <c r="A56" s="15">
        <v>48</v>
      </c>
      <c r="B56" s="63" t="s">
        <v>158</v>
      </c>
      <c r="C56" s="7" t="s">
        <v>159</v>
      </c>
      <c r="D56" s="54">
        <v>2012</v>
      </c>
      <c r="E56" s="64"/>
      <c r="F56" s="65" t="s">
        <v>24</v>
      </c>
      <c r="G56" s="60">
        <v>2100000</v>
      </c>
      <c r="H56" s="65">
        <v>1</v>
      </c>
      <c r="I56" s="55">
        <f t="shared" si="2"/>
        <v>2100000</v>
      </c>
      <c r="J56" s="65">
        <v>1</v>
      </c>
      <c r="K56" s="55">
        <f t="shared" si="3"/>
        <v>2100000</v>
      </c>
      <c r="L56" s="194"/>
    </row>
    <row r="57" spans="1:12" x14ac:dyDescent="0.25">
      <c r="A57" s="15">
        <v>49</v>
      </c>
      <c r="B57" s="22" t="s">
        <v>105</v>
      </c>
      <c r="C57" s="21" t="s">
        <v>106</v>
      </c>
      <c r="D57" s="23">
        <v>2012</v>
      </c>
      <c r="E57" s="23" t="s">
        <v>50</v>
      </c>
      <c r="F57" s="21" t="s">
        <v>24</v>
      </c>
      <c r="G57" s="25">
        <v>3100000</v>
      </c>
      <c r="H57" s="21">
        <f>5-2</f>
        <v>3</v>
      </c>
      <c r="I57" s="20">
        <f t="shared" si="2"/>
        <v>9300000</v>
      </c>
      <c r="J57" s="21">
        <v>3</v>
      </c>
      <c r="K57" s="20">
        <f t="shared" si="3"/>
        <v>9300000</v>
      </c>
      <c r="L57" s="29"/>
    </row>
    <row r="58" spans="1:12" x14ac:dyDescent="0.25">
      <c r="A58" s="15">
        <v>50</v>
      </c>
      <c r="B58" s="22" t="s">
        <v>94</v>
      </c>
      <c r="C58" s="21" t="s">
        <v>95</v>
      </c>
      <c r="D58" s="18">
        <v>2007</v>
      </c>
      <c r="E58" s="23" t="s">
        <v>50</v>
      </c>
      <c r="F58" s="21" t="s">
        <v>24</v>
      </c>
      <c r="G58" s="20">
        <v>450000</v>
      </c>
      <c r="H58" s="19">
        <v>1</v>
      </c>
      <c r="I58" s="20">
        <f t="shared" si="2"/>
        <v>450000</v>
      </c>
      <c r="J58" s="19">
        <v>1</v>
      </c>
      <c r="K58" s="20">
        <f t="shared" si="3"/>
        <v>450000</v>
      </c>
      <c r="L58" s="19"/>
    </row>
    <row r="59" spans="1:12" x14ac:dyDescent="0.25">
      <c r="A59" s="15">
        <v>51</v>
      </c>
      <c r="B59" s="22" t="s">
        <v>91</v>
      </c>
      <c r="C59" s="21" t="s">
        <v>92</v>
      </c>
      <c r="D59" s="18">
        <v>2008</v>
      </c>
      <c r="E59" s="23" t="s">
        <v>50</v>
      </c>
      <c r="F59" s="21" t="s">
        <v>24</v>
      </c>
      <c r="G59" s="20">
        <v>1950000</v>
      </c>
      <c r="H59" s="19">
        <v>2</v>
      </c>
      <c r="I59" s="20">
        <f t="shared" si="2"/>
        <v>3900000</v>
      </c>
      <c r="J59" s="19">
        <v>2</v>
      </c>
      <c r="K59" s="20">
        <f t="shared" si="3"/>
        <v>3900000</v>
      </c>
      <c r="L59" s="19"/>
    </row>
    <row r="60" spans="1:12" x14ac:dyDescent="0.25">
      <c r="A60" s="15">
        <v>52</v>
      </c>
      <c r="B60" s="22" t="s">
        <v>57</v>
      </c>
      <c r="C60" s="21" t="s">
        <v>58</v>
      </c>
      <c r="D60" s="23">
        <v>2011</v>
      </c>
      <c r="E60" s="23" t="s">
        <v>50</v>
      </c>
      <c r="F60" s="21" t="s">
        <v>24</v>
      </c>
      <c r="G60" s="25">
        <v>71995</v>
      </c>
      <c r="H60" s="26">
        <v>150</v>
      </c>
      <c r="I60" s="20">
        <f t="shared" si="2"/>
        <v>10799250</v>
      </c>
      <c r="J60" s="26">
        <v>150</v>
      </c>
      <c r="K60" s="20">
        <f t="shared" si="3"/>
        <v>10799250</v>
      </c>
      <c r="L60" s="21"/>
    </row>
    <row r="61" spans="1:12" x14ac:dyDescent="0.25">
      <c r="A61" s="15">
        <v>53</v>
      </c>
      <c r="B61" s="22" t="s">
        <v>28</v>
      </c>
      <c r="C61" s="21" t="s">
        <v>66</v>
      </c>
      <c r="D61" s="18">
        <v>2009</v>
      </c>
      <c r="E61" s="23" t="s">
        <v>50</v>
      </c>
      <c r="F61" s="21" t="s">
        <v>24</v>
      </c>
      <c r="G61" s="20">
        <v>950000</v>
      </c>
      <c r="H61" s="19">
        <v>100</v>
      </c>
      <c r="I61" s="20">
        <f t="shared" si="2"/>
        <v>95000000</v>
      </c>
      <c r="J61" s="19">
        <v>100</v>
      </c>
      <c r="K61" s="20">
        <f t="shared" si="3"/>
        <v>95000000</v>
      </c>
      <c r="L61" s="19"/>
    </row>
    <row r="62" spans="1:12" x14ac:dyDescent="0.25">
      <c r="A62" s="15">
        <v>54</v>
      </c>
      <c r="B62" s="61" t="s">
        <v>28</v>
      </c>
      <c r="C62" s="7">
        <v>5001052</v>
      </c>
      <c r="D62" s="54">
        <v>2003</v>
      </c>
      <c r="E62" s="54" t="s">
        <v>135</v>
      </c>
      <c r="F62" s="7" t="s">
        <v>24</v>
      </c>
      <c r="G62" s="60">
        <v>352000</v>
      </c>
      <c r="H62" s="7">
        <v>25</v>
      </c>
      <c r="I62" s="60">
        <f t="shared" si="2"/>
        <v>8800000</v>
      </c>
      <c r="J62" s="7">
        <v>25</v>
      </c>
      <c r="K62" s="60">
        <f t="shared" si="3"/>
        <v>8800000</v>
      </c>
      <c r="L62" s="29"/>
    </row>
    <row r="63" spans="1:12" x14ac:dyDescent="0.25">
      <c r="A63" s="15">
        <v>55</v>
      </c>
      <c r="B63" s="61" t="s">
        <v>28</v>
      </c>
      <c r="C63" s="7">
        <v>5001052</v>
      </c>
      <c r="D63" s="54">
        <v>2003</v>
      </c>
      <c r="E63" s="54" t="s">
        <v>135</v>
      </c>
      <c r="F63" s="7" t="s">
        <v>24</v>
      </c>
      <c r="G63" s="60">
        <v>352000</v>
      </c>
      <c r="H63" s="7">
        <v>30</v>
      </c>
      <c r="I63" s="60">
        <f t="shared" si="2"/>
        <v>10560000</v>
      </c>
      <c r="J63" s="7">
        <v>30</v>
      </c>
      <c r="K63" s="60">
        <f t="shared" si="3"/>
        <v>10560000</v>
      </c>
      <c r="L63" s="29"/>
    </row>
    <row r="64" spans="1:12" x14ac:dyDescent="0.25">
      <c r="A64" s="15">
        <v>56</v>
      </c>
      <c r="B64" s="63" t="s">
        <v>28</v>
      </c>
      <c r="C64" s="7">
        <v>5001108</v>
      </c>
      <c r="D64" s="54">
        <v>2004</v>
      </c>
      <c r="E64" s="64"/>
      <c r="F64" s="65" t="s">
        <v>24</v>
      </c>
      <c r="G64" s="60">
        <v>399300</v>
      </c>
      <c r="H64" s="65">
        <v>10</v>
      </c>
      <c r="I64" s="55">
        <f t="shared" si="2"/>
        <v>3993000</v>
      </c>
      <c r="J64" s="65">
        <v>10</v>
      </c>
      <c r="K64" s="55">
        <f t="shared" si="3"/>
        <v>3993000</v>
      </c>
      <c r="L64" s="194"/>
    </row>
    <row r="65" spans="1:12" x14ac:dyDescent="0.25">
      <c r="A65" s="15">
        <v>57</v>
      </c>
      <c r="B65" s="22" t="s">
        <v>51</v>
      </c>
      <c r="C65" s="21">
        <v>5001509</v>
      </c>
      <c r="D65" s="18">
        <v>2007</v>
      </c>
      <c r="E65" s="23" t="s">
        <v>50</v>
      </c>
      <c r="F65" s="21" t="s">
        <v>24</v>
      </c>
      <c r="G65" s="20">
        <v>605000</v>
      </c>
      <c r="H65" s="19">
        <v>83</v>
      </c>
      <c r="I65" s="20">
        <f t="shared" si="2"/>
        <v>50215000</v>
      </c>
      <c r="J65" s="19">
        <v>83</v>
      </c>
      <c r="K65" s="20">
        <f t="shared" si="3"/>
        <v>50215000</v>
      </c>
      <c r="L65" s="19"/>
    </row>
    <row r="66" spans="1:12" x14ac:dyDescent="0.25">
      <c r="A66" s="15">
        <v>58</v>
      </c>
      <c r="B66" s="22" t="s">
        <v>51</v>
      </c>
      <c r="C66" s="21">
        <v>5001509</v>
      </c>
      <c r="D66" s="18">
        <v>2007</v>
      </c>
      <c r="E66" s="18" t="s">
        <v>50</v>
      </c>
      <c r="F66" s="19" t="s">
        <v>24</v>
      </c>
      <c r="G66" s="20">
        <v>605000</v>
      </c>
      <c r="H66" s="19">
        <v>1</v>
      </c>
      <c r="I66" s="20">
        <f t="shared" si="2"/>
        <v>605000</v>
      </c>
      <c r="J66" s="19">
        <v>1</v>
      </c>
      <c r="K66" s="20">
        <f t="shared" si="3"/>
        <v>605000</v>
      </c>
      <c r="L66" s="18"/>
    </row>
    <row r="67" spans="1:12" x14ac:dyDescent="0.25">
      <c r="A67" s="15">
        <v>59</v>
      </c>
      <c r="B67" s="16" t="s">
        <v>25</v>
      </c>
      <c r="C67" s="21">
        <v>5000638</v>
      </c>
      <c r="D67" s="18">
        <v>1999</v>
      </c>
      <c r="E67" s="18" t="s">
        <v>50</v>
      </c>
      <c r="F67" s="19" t="s">
        <v>24</v>
      </c>
      <c r="G67" s="20">
        <v>181500</v>
      </c>
      <c r="H67" s="19">
        <v>1</v>
      </c>
      <c r="I67" s="20">
        <f t="shared" si="2"/>
        <v>181500</v>
      </c>
      <c r="J67" s="19">
        <v>1</v>
      </c>
      <c r="K67" s="20">
        <f t="shared" si="3"/>
        <v>181500</v>
      </c>
      <c r="L67" s="18"/>
    </row>
    <row r="68" spans="1:12" x14ac:dyDescent="0.25">
      <c r="A68" s="15">
        <v>60</v>
      </c>
      <c r="B68" s="22" t="s">
        <v>25</v>
      </c>
      <c r="C68" s="21">
        <v>5000888</v>
      </c>
      <c r="D68" s="18">
        <v>2001</v>
      </c>
      <c r="E68" s="23" t="s">
        <v>50</v>
      </c>
      <c r="F68" s="21" t="s">
        <v>24</v>
      </c>
      <c r="G68" s="20">
        <v>350000</v>
      </c>
      <c r="H68" s="19">
        <v>42</v>
      </c>
      <c r="I68" s="20">
        <f t="shared" si="2"/>
        <v>14700000</v>
      </c>
      <c r="J68" s="19">
        <v>42</v>
      </c>
      <c r="K68" s="20">
        <f t="shared" si="3"/>
        <v>14700000</v>
      </c>
      <c r="L68" s="19"/>
    </row>
    <row r="69" spans="1:12" x14ac:dyDescent="0.25">
      <c r="A69" s="15">
        <v>61</v>
      </c>
      <c r="B69" s="22" t="s">
        <v>25</v>
      </c>
      <c r="C69" s="21">
        <v>5001807</v>
      </c>
      <c r="D69" s="18">
        <v>2009</v>
      </c>
      <c r="E69" s="23" t="s">
        <v>50</v>
      </c>
      <c r="F69" s="21" t="s">
        <v>24</v>
      </c>
      <c r="G69" s="20">
        <v>950000</v>
      </c>
      <c r="H69" s="19">
        <v>35</v>
      </c>
      <c r="I69" s="20">
        <f t="shared" si="2"/>
        <v>33250000</v>
      </c>
      <c r="J69" s="19">
        <v>35</v>
      </c>
      <c r="K69" s="20">
        <f t="shared" si="3"/>
        <v>33250000</v>
      </c>
      <c r="L69" s="19"/>
    </row>
    <row r="70" spans="1:12" x14ac:dyDescent="0.25">
      <c r="A70" s="15">
        <v>62</v>
      </c>
      <c r="B70" s="22" t="s">
        <v>25</v>
      </c>
      <c r="C70" s="21">
        <v>5001809</v>
      </c>
      <c r="D70" s="18">
        <v>2009</v>
      </c>
      <c r="E70" s="23" t="s">
        <v>50</v>
      </c>
      <c r="F70" s="21" t="s">
        <v>24</v>
      </c>
      <c r="G70" s="20">
        <v>950000</v>
      </c>
      <c r="H70" s="19">
        <v>100</v>
      </c>
      <c r="I70" s="20">
        <f t="shared" si="2"/>
        <v>95000000</v>
      </c>
      <c r="J70" s="19">
        <v>100</v>
      </c>
      <c r="K70" s="20">
        <f t="shared" si="3"/>
        <v>95000000</v>
      </c>
      <c r="L70" s="19"/>
    </row>
    <row r="71" spans="1:12" x14ac:dyDescent="0.25">
      <c r="A71" s="15">
        <v>63</v>
      </c>
      <c r="B71" s="22" t="s">
        <v>25</v>
      </c>
      <c r="C71" s="21">
        <v>5000637</v>
      </c>
      <c r="D71" s="18"/>
      <c r="E71" s="23" t="s">
        <v>50</v>
      </c>
      <c r="F71" s="21" t="s">
        <v>24</v>
      </c>
      <c r="G71" s="20">
        <v>348700</v>
      </c>
      <c r="H71" s="19">
        <v>3</v>
      </c>
      <c r="I71" s="20">
        <f t="shared" si="2"/>
        <v>1046100</v>
      </c>
      <c r="J71" s="19">
        <v>3</v>
      </c>
      <c r="K71" s="20">
        <f t="shared" si="3"/>
        <v>1046100</v>
      </c>
      <c r="L71" s="19"/>
    </row>
    <row r="72" spans="1:12" x14ac:dyDescent="0.25">
      <c r="A72" s="15">
        <v>64</v>
      </c>
      <c r="B72" s="22" t="s">
        <v>25</v>
      </c>
      <c r="C72" s="21">
        <v>5000637</v>
      </c>
      <c r="D72" s="18"/>
      <c r="E72" s="23" t="s">
        <v>50</v>
      </c>
      <c r="F72" s="21" t="s">
        <v>24</v>
      </c>
      <c r="G72" s="20">
        <v>348700</v>
      </c>
      <c r="H72" s="21">
        <f>43-18</f>
        <v>25</v>
      </c>
      <c r="I72" s="20">
        <f t="shared" si="2"/>
        <v>8717500</v>
      </c>
      <c r="J72" s="19">
        <v>25</v>
      </c>
      <c r="K72" s="20">
        <f t="shared" si="3"/>
        <v>8717500</v>
      </c>
      <c r="L72" s="24"/>
    </row>
    <row r="73" spans="1:12" x14ac:dyDescent="0.25">
      <c r="A73" s="15">
        <v>65</v>
      </c>
      <c r="B73" s="22" t="s">
        <v>25</v>
      </c>
      <c r="C73" s="21">
        <v>5000637</v>
      </c>
      <c r="D73" s="18"/>
      <c r="E73" s="23" t="s">
        <v>50</v>
      </c>
      <c r="F73" s="21" t="s">
        <v>24</v>
      </c>
      <c r="G73" s="20">
        <v>348700</v>
      </c>
      <c r="H73" s="19">
        <v>7</v>
      </c>
      <c r="I73" s="20">
        <f t="shared" ref="I73:I104" si="4">G73*H73</f>
        <v>2440900</v>
      </c>
      <c r="J73" s="19">
        <v>7</v>
      </c>
      <c r="K73" s="20">
        <f t="shared" ref="K73:K104" si="5">J73*G73</f>
        <v>2440900</v>
      </c>
      <c r="L73" s="19"/>
    </row>
    <row r="74" spans="1:12" x14ac:dyDescent="0.25">
      <c r="A74" s="15">
        <v>66</v>
      </c>
      <c r="B74" s="22" t="s">
        <v>25</v>
      </c>
      <c r="C74" s="21">
        <v>5000637</v>
      </c>
      <c r="D74" s="18"/>
      <c r="E74" s="23" t="s">
        <v>50</v>
      </c>
      <c r="F74" s="21" t="s">
        <v>24</v>
      </c>
      <c r="G74" s="20">
        <v>348700</v>
      </c>
      <c r="H74" s="19">
        <v>3</v>
      </c>
      <c r="I74" s="20">
        <f t="shared" si="4"/>
        <v>1046100</v>
      </c>
      <c r="J74" s="19">
        <v>3</v>
      </c>
      <c r="K74" s="20">
        <f t="shared" si="5"/>
        <v>1046100</v>
      </c>
      <c r="L74" s="19"/>
    </row>
    <row r="75" spans="1:12" x14ac:dyDescent="0.25">
      <c r="A75" s="15">
        <v>67</v>
      </c>
      <c r="B75" s="22" t="s">
        <v>128</v>
      </c>
      <c r="C75" s="21" t="s">
        <v>129</v>
      </c>
      <c r="D75" s="23">
        <v>2014</v>
      </c>
      <c r="E75" s="23"/>
      <c r="F75" s="21" t="s">
        <v>24</v>
      </c>
      <c r="G75" s="25">
        <v>4000000</v>
      </c>
      <c r="H75" s="21">
        <v>1</v>
      </c>
      <c r="I75" s="20">
        <f t="shared" si="4"/>
        <v>4000000</v>
      </c>
      <c r="J75" s="21">
        <v>1</v>
      </c>
      <c r="K75" s="20">
        <f t="shared" si="5"/>
        <v>4000000</v>
      </c>
      <c r="L75" s="29"/>
    </row>
    <row r="76" spans="1:12" x14ac:dyDescent="0.25">
      <c r="A76" s="15">
        <v>68</v>
      </c>
      <c r="B76" s="22" t="s">
        <v>75</v>
      </c>
      <c r="C76" s="21" t="s">
        <v>76</v>
      </c>
      <c r="D76" s="18">
        <v>2008</v>
      </c>
      <c r="E76" s="23" t="s">
        <v>50</v>
      </c>
      <c r="F76" s="21" t="s">
        <v>24</v>
      </c>
      <c r="G76" s="20">
        <v>3750000</v>
      </c>
      <c r="H76" s="19">
        <v>1</v>
      </c>
      <c r="I76" s="20">
        <f t="shared" si="4"/>
        <v>3750000</v>
      </c>
      <c r="J76" s="19">
        <v>1</v>
      </c>
      <c r="K76" s="20">
        <f t="shared" si="5"/>
        <v>3750000</v>
      </c>
      <c r="L76" s="19"/>
    </row>
    <row r="77" spans="1:12" x14ac:dyDescent="0.25">
      <c r="A77" s="15">
        <v>69</v>
      </c>
      <c r="B77" s="22" t="s">
        <v>88</v>
      </c>
      <c r="C77" s="21">
        <v>5001177</v>
      </c>
      <c r="D77" s="18">
        <v>2005</v>
      </c>
      <c r="E77" s="23" t="s">
        <v>50</v>
      </c>
      <c r="F77" s="21" t="s">
        <v>24</v>
      </c>
      <c r="G77" s="20">
        <v>835000</v>
      </c>
      <c r="H77" s="19">
        <v>1</v>
      </c>
      <c r="I77" s="20">
        <f t="shared" si="4"/>
        <v>835000</v>
      </c>
      <c r="J77" s="19">
        <v>1</v>
      </c>
      <c r="K77" s="20">
        <f t="shared" si="5"/>
        <v>835000</v>
      </c>
      <c r="L77" s="19"/>
    </row>
    <row r="78" spans="1:12" x14ac:dyDescent="0.25">
      <c r="A78" s="15">
        <v>70</v>
      </c>
      <c r="B78" s="22" t="s">
        <v>89</v>
      </c>
      <c r="C78" s="21">
        <v>5001223</v>
      </c>
      <c r="D78" s="18">
        <v>2006</v>
      </c>
      <c r="E78" s="23" t="s">
        <v>50</v>
      </c>
      <c r="F78" s="21" t="s">
        <v>24</v>
      </c>
      <c r="G78" s="20">
        <v>360000</v>
      </c>
      <c r="H78" s="19">
        <v>1</v>
      </c>
      <c r="I78" s="20">
        <f t="shared" si="4"/>
        <v>360000</v>
      </c>
      <c r="J78" s="19">
        <v>1</v>
      </c>
      <c r="K78" s="20">
        <f t="shared" si="5"/>
        <v>360000</v>
      </c>
      <c r="L78" s="19"/>
    </row>
    <row r="79" spans="1:12" x14ac:dyDescent="0.25">
      <c r="A79" s="15">
        <v>71</v>
      </c>
      <c r="B79" s="57" t="s">
        <v>134</v>
      </c>
      <c r="C79" s="7">
        <v>5001071</v>
      </c>
      <c r="D79" s="53">
        <v>2003</v>
      </c>
      <c r="E79" s="23"/>
      <c r="F79" s="21" t="s">
        <v>24</v>
      </c>
      <c r="G79" s="58">
        <v>1475000</v>
      </c>
      <c r="H79" s="21">
        <v>2</v>
      </c>
      <c r="I79" s="20">
        <f t="shared" si="4"/>
        <v>2950000</v>
      </c>
      <c r="J79" s="21">
        <v>2</v>
      </c>
      <c r="K79" s="20">
        <f t="shared" si="5"/>
        <v>2950000</v>
      </c>
      <c r="L79" s="29"/>
    </row>
    <row r="80" spans="1:12" x14ac:dyDescent="0.25">
      <c r="A80" s="15">
        <v>72</v>
      </c>
      <c r="B80" s="22" t="s">
        <v>55</v>
      </c>
      <c r="C80" s="21" t="s">
        <v>56</v>
      </c>
      <c r="D80" s="23">
        <v>2011</v>
      </c>
      <c r="E80" s="23" t="s">
        <v>50</v>
      </c>
      <c r="F80" s="21" t="s">
        <v>24</v>
      </c>
      <c r="G80" s="25">
        <v>420000</v>
      </c>
      <c r="H80" s="21">
        <v>3</v>
      </c>
      <c r="I80" s="20">
        <f t="shared" si="4"/>
        <v>1260000</v>
      </c>
      <c r="J80" s="21">
        <v>3</v>
      </c>
      <c r="K80" s="20">
        <f t="shared" si="5"/>
        <v>1260000</v>
      </c>
      <c r="L80" s="21"/>
    </row>
    <row r="81" spans="1:12" x14ac:dyDescent="0.25">
      <c r="A81" s="15">
        <v>73</v>
      </c>
      <c r="B81" s="63" t="s">
        <v>153</v>
      </c>
      <c r="C81" s="7" t="s">
        <v>154</v>
      </c>
      <c r="D81" s="54">
        <v>2009</v>
      </c>
      <c r="E81" s="64"/>
      <c r="F81" s="65" t="s">
        <v>24</v>
      </c>
      <c r="G81" s="60">
        <v>260000</v>
      </c>
      <c r="H81" s="65">
        <v>2</v>
      </c>
      <c r="I81" s="55">
        <f t="shared" si="4"/>
        <v>520000</v>
      </c>
      <c r="J81" s="65">
        <v>2</v>
      </c>
      <c r="K81" s="55">
        <f t="shared" si="5"/>
        <v>520000</v>
      </c>
      <c r="L81" s="194"/>
    </row>
    <row r="82" spans="1:12" x14ac:dyDescent="0.25">
      <c r="A82" s="15">
        <v>74</v>
      </c>
      <c r="B82" s="22" t="s">
        <v>113</v>
      </c>
      <c r="C82" s="21" t="s">
        <v>114</v>
      </c>
      <c r="D82" s="23">
        <v>2014</v>
      </c>
      <c r="E82" s="23" t="s">
        <v>50</v>
      </c>
      <c r="F82" s="21" t="s">
        <v>24</v>
      </c>
      <c r="G82" s="25">
        <v>2800000</v>
      </c>
      <c r="H82" s="21">
        <v>2</v>
      </c>
      <c r="I82" s="20">
        <f t="shared" si="4"/>
        <v>5600000</v>
      </c>
      <c r="J82" s="21">
        <v>2</v>
      </c>
      <c r="K82" s="20">
        <f t="shared" si="5"/>
        <v>5600000</v>
      </c>
      <c r="L82" s="21"/>
    </row>
    <row r="83" spans="1:12" x14ac:dyDescent="0.25">
      <c r="A83" s="15">
        <v>75</v>
      </c>
      <c r="B83" s="63" t="s">
        <v>155</v>
      </c>
      <c r="C83" s="7" t="s">
        <v>156</v>
      </c>
      <c r="D83" s="54">
        <v>2007</v>
      </c>
      <c r="E83" s="64"/>
      <c r="F83" s="56" t="s">
        <v>24</v>
      </c>
      <c r="G83" s="60">
        <v>1265000</v>
      </c>
      <c r="H83" s="65">
        <v>2</v>
      </c>
      <c r="I83" s="55">
        <f t="shared" si="4"/>
        <v>2530000</v>
      </c>
      <c r="J83" s="65">
        <v>2</v>
      </c>
      <c r="K83" s="55">
        <f t="shared" si="5"/>
        <v>2530000</v>
      </c>
      <c r="L83" s="194"/>
    </row>
    <row r="84" spans="1:12" s="77" customFormat="1" x14ac:dyDescent="0.25">
      <c r="A84" s="72">
        <v>76</v>
      </c>
      <c r="B84" s="78" t="s">
        <v>34</v>
      </c>
      <c r="C84" s="74">
        <v>5001214</v>
      </c>
      <c r="D84" s="79">
        <v>2006</v>
      </c>
      <c r="E84" s="75" t="s">
        <v>50</v>
      </c>
      <c r="F84" s="74" t="s">
        <v>24</v>
      </c>
      <c r="G84" s="80">
        <v>385000</v>
      </c>
      <c r="H84" s="81">
        <v>7</v>
      </c>
      <c r="I84" s="80">
        <f t="shared" si="4"/>
        <v>2695000</v>
      </c>
      <c r="J84" s="81">
        <v>7</v>
      </c>
      <c r="K84" s="80">
        <f t="shared" si="5"/>
        <v>2695000</v>
      </c>
      <c r="L84" s="81" t="s">
        <v>201</v>
      </c>
    </row>
    <row r="85" spans="1:12" s="77" customFormat="1" x14ac:dyDescent="0.25">
      <c r="A85" s="72">
        <v>77</v>
      </c>
      <c r="B85" s="78" t="s">
        <v>34</v>
      </c>
      <c r="C85" s="74" t="s">
        <v>77</v>
      </c>
      <c r="D85" s="79">
        <v>2007</v>
      </c>
      <c r="E85" s="75" t="s">
        <v>50</v>
      </c>
      <c r="F85" s="74" t="s">
        <v>24</v>
      </c>
      <c r="G85" s="80">
        <v>470000</v>
      </c>
      <c r="H85" s="81">
        <v>19</v>
      </c>
      <c r="I85" s="80">
        <f t="shared" si="4"/>
        <v>8930000</v>
      </c>
      <c r="J85" s="81">
        <v>19</v>
      </c>
      <c r="K85" s="80">
        <f t="shared" si="5"/>
        <v>8930000</v>
      </c>
      <c r="L85" s="81" t="s">
        <v>201</v>
      </c>
    </row>
    <row r="86" spans="1:12" s="77" customFormat="1" x14ac:dyDescent="0.25">
      <c r="A86" s="72">
        <v>78</v>
      </c>
      <c r="B86" s="78" t="s">
        <v>34</v>
      </c>
      <c r="C86" s="74" t="s">
        <v>78</v>
      </c>
      <c r="D86" s="79">
        <v>2009</v>
      </c>
      <c r="E86" s="75" t="s">
        <v>50</v>
      </c>
      <c r="F86" s="74" t="s">
        <v>24</v>
      </c>
      <c r="G86" s="80">
        <v>570000</v>
      </c>
      <c r="H86" s="81">
        <v>20</v>
      </c>
      <c r="I86" s="80">
        <f t="shared" si="4"/>
        <v>11400000</v>
      </c>
      <c r="J86" s="81">
        <v>20</v>
      </c>
      <c r="K86" s="80">
        <f t="shared" si="5"/>
        <v>11400000</v>
      </c>
      <c r="L86" s="81" t="s">
        <v>201</v>
      </c>
    </row>
    <row r="87" spans="1:12" s="77" customFormat="1" x14ac:dyDescent="0.25">
      <c r="A87" s="72">
        <v>79</v>
      </c>
      <c r="B87" s="78" t="s">
        <v>34</v>
      </c>
      <c r="C87" s="74" t="s">
        <v>79</v>
      </c>
      <c r="D87" s="79">
        <v>2008</v>
      </c>
      <c r="E87" s="75" t="s">
        <v>50</v>
      </c>
      <c r="F87" s="74" t="s">
        <v>24</v>
      </c>
      <c r="G87" s="80">
        <v>570000</v>
      </c>
      <c r="H87" s="81">
        <v>17</v>
      </c>
      <c r="I87" s="80">
        <f t="shared" si="4"/>
        <v>9690000</v>
      </c>
      <c r="J87" s="81">
        <v>17</v>
      </c>
      <c r="K87" s="80">
        <f t="shared" si="5"/>
        <v>9690000</v>
      </c>
      <c r="L87" s="81" t="s">
        <v>201</v>
      </c>
    </row>
    <row r="88" spans="1:12" s="77" customFormat="1" x14ac:dyDescent="0.25">
      <c r="A88" s="72">
        <v>80</v>
      </c>
      <c r="B88" s="78" t="s">
        <v>34</v>
      </c>
      <c r="C88" s="74" t="s">
        <v>80</v>
      </c>
      <c r="D88" s="79">
        <v>2008</v>
      </c>
      <c r="E88" s="75" t="s">
        <v>50</v>
      </c>
      <c r="F88" s="74" t="s">
        <v>24</v>
      </c>
      <c r="G88" s="80">
        <v>480000</v>
      </c>
      <c r="H88" s="81">
        <v>15</v>
      </c>
      <c r="I88" s="80">
        <f t="shared" si="4"/>
        <v>7200000</v>
      </c>
      <c r="J88" s="81">
        <v>15</v>
      </c>
      <c r="K88" s="80">
        <f t="shared" si="5"/>
        <v>7200000</v>
      </c>
      <c r="L88" s="81" t="s">
        <v>201</v>
      </c>
    </row>
    <row r="89" spans="1:12" s="77" customFormat="1" x14ac:dyDescent="0.25">
      <c r="A89" s="72">
        <v>81</v>
      </c>
      <c r="B89" s="73" t="s">
        <v>34</v>
      </c>
      <c r="C89" s="74" t="s">
        <v>139</v>
      </c>
      <c r="D89" s="118">
        <v>2008</v>
      </c>
      <c r="E89" s="75" t="s">
        <v>135</v>
      </c>
      <c r="F89" s="74" t="s">
        <v>24</v>
      </c>
      <c r="G89" s="76">
        <v>570000</v>
      </c>
      <c r="H89" s="74">
        <v>3</v>
      </c>
      <c r="I89" s="76">
        <f t="shared" si="4"/>
        <v>1710000</v>
      </c>
      <c r="J89" s="74">
        <v>3</v>
      </c>
      <c r="K89" s="76">
        <f t="shared" si="5"/>
        <v>1710000</v>
      </c>
      <c r="L89" s="122" t="s">
        <v>201</v>
      </c>
    </row>
    <row r="90" spans="1:12" s="77" customFormat="1" x14ac:dyDescent="0.25">
      <c r="A90" s="72">
        <v>82</v>
      </c>
      <c r="B90" s="119" t="s">
        <v>34</v>
      </c>
      <c r="C90" s="74" t="s">
        <v>146</v>
      </c>
      <c r="D90" s="79">
        <v>2008</v>
      </c>
      <c r="E90" s="79" t="s">
        <v>141</v>
      </c>
      <c r="F90" s="81" t="s">
        <v>24</v>
      </c>
      <c r="G90" s="80">
        <v>570000</v>
      </c>
      <c r="H90" s="81">
        <v>14</v>
      </c>
      <c r="I90" s="80">
        <f t="shared" si="4"/>
        <v>7980000</v>
      </c>
      <c r="J90" s="81">
        <v>14</v>
      </c>
      <c r="K90" s="80">
        <f t="shared" si="5"/>
        <v>7980000</v>
      </c>
      <c r="L90" s="195" t="s">
        <v>201</v>
      </c>
    </row>
    <row r="91" spans="1:12" s="77" customFormat="1" x14ac:dyDescent="0.25">
      <c r="A91" s="72">
        <v>83</v>
      </c>
      <c r="B91" s="78" t="s">
        <v>73</v>
      </c>
      <c r="C91" s="74" t="s">
        <v>74</v>
      </c>
      <c r="D91" s="79">
        <v>2008</v>
      </c>
      <c r="E91" s="75" t="s">
        <v>50</v>
      </c>
      <c r="F91" s="74" t="s">
        <v>24</v>
      </c>
      <c r="G91" s="80">
        <v>255000</v>
      </c>
      <c r="H91" s="81">
        <v>3</v>
      </c>
      <c r="I91" s="80">
        <f t="shared" si="4"/>
        <v>765000</v>
      </c>
      <c r="J91" s="81">
        <v>3</v>
      </c>
      <c r="K91" s="80">
        <f t="shared" si="5"/>
        <v>765000</v>
      </c>
      <c r="L91" s="81" t="s">
        <v>201</v>
      </c>
    </row>
    <row r="92" spans="1:12" s="77" customFormat="1" ht="15" customHeight="1" x14ac:dyDescent="0.25">
      <c r="A92" s="72">
        <v>84</v>
      </c>
      <c r="B92" s="120" t="s">
        <v>73</v>
      </c>
      <c r="C92" s="74" t="s">
        <v>149</v>
      </c>
      <c r="D92" s="75">
        <v>2010</v>
      </c>
      <c r="E92" s="121"/>
      <c r="F92" s="117" t="s">
        <v>24</v>
      </c>
      <c r="G92" s="76">
        <v>397000</v>
      </c>
      <c r="H92" s="117">
        <v>34</v>
      </c>
      <c r="I92" s="80">
        <f t="shared" si="4"/>
        <v>13498000</v>
      </c>
      <c r="J92" s="117">
        <v>34</v>
      </c>
      <c r="K92" s="80">
        <f t="shared" si="5"/>
        <v>13498000</v>
      </c>
      <c r="L92" s="195" t="s">
        <v>201</v>
      </c>
    </row>
    <row r="93" spans="1:12" s="77" customFormat="1" x14ac:dyDescent="0.25">
      <c r="A93" s="72">
        <v>85</v>
      </c>
      <c r="B93" s="78" t="s">
        <v>35</v>
      </c>
      <c r="C93" s="74" t="s">
        <v>36</v>
      </c>
      <c r="D93" s="75">
        <v>2013</v>
      </c>
      <c r="E93" s="75" t="s">
        <v>50</v>
      </c>
      <c r="F93" s="74" t="s">
        <v>24</v>
      </c>
      <c r="G93" s="76">
        <v>350000</v>
      </c>
      <c r="H93" s="74">
        <v>2</v>
      </c>
      <c r="I93" s="80">
        <f t="shared" si="4"/>
        <v>700000</v>
      </c>
      <c r="J93" s="74">
        <v>2</v>
      </c>
      <c r="K93" s="80">
        <f t="shared" si="5"/>
        <v>700000</v>
      </c>
      <c r="L93" s="122" t="s">
        <v>201</v>
      </c>
    </row>
    <row r="94" spans="1:12" s="77" customFormat="1" x14ac:dyDescent="0.25">
      <c r="A94" s="72">
        <v>86</v>
      </c>
      <c r="B94" s="120" t="s">
        <v>35</v>
      </c>
      <c r="C94" s="74" t="s">
        <v>36</v>
      </c>
      <c r="D94" s="75">
        <v>2013</v>
      </c>
      <c r="E94" s="121"/>
      <c r="F94" s="117" t="s">
        <v>24</v>
      </c>
      <c r="G94" s="76">
        <v>350000</v>
      </c>
      <c r="H94" s="117">
        <v>1</v>
      </c>
      <c r="I94" s="80">
        <f t="shared" si="4"/>
        <v>350000</v>
      </c>
      <c r="J94" s="117">
        <v>1</v>
      </c>
      <c r="K94" s="80">
        <f t="shared" si="5"/>
        <v>350000</v>
      </c>
      <c r="L94" s="195" t="s">
        <v>201</v>
      </c>
    </row>
    <row r="95" spans="1:12" s="77" customFormat="1" x14ac:dyDescent="0.25">
      <c r="A95" s="72">
        <v>87</v>
      </c>
      <c r="B95" s="120" t="s">
        <v>147</v>
      </c>
      <c r="C95" s="74" t="s">
        <v>148</v>
      </c>
      <c r="D95" s="75">
        <v>2011</v>
      </c>
      <c r="E95" s="121" t="s">
        <v>143</v>
      </c>
      <c r="F95" s="117" t="s">
        <v>24</v>
      </c>
      <c r="G95" s="76">
        <v>410000</v>
      </c>
      <c r="H95" s="117">
        <v>28</v>
      </c>
      <c r="I95" s="80">
        <f t="shared" si="4"/>
        <v>11480000</v>
      </c>
      <c r="J95" s="117">
        <v>28</v>
      </c>
      <c r="K95" s="80">
        <f t="shared" si="5"/>
        <v>11480000</v>
      </c>
      <c r="L95" s="195" t="s">
        <v>201</v>
      </c>
    </row>
    <row r="96" spans="1:12" s="77" customFormat="1" x14ac:dyDescent="0.25">
      <c r="A96" s="72">
        <v>88</v>
      </c>
      <c r="B96" s="120" t="s">
        <v>147</v>
      </c>
      <c r="C96" s="74" t="s">
        <v>160</v>
      </c>
      <c r="D96" s="75">
        <v>2012</v>
      </c>
      <c r="E96" s="121"/>
      <c r="F96" s="117" t="s">
        <v>24</v>
      </c>
      <c r="G96" s="76">
        <v>450000</v>
      </c>
      <c r="H96" s="117">
        <v>4</v>
      </c>
      <c r="I96" s="80">
        <f t="shared" si="4"/>
        <v>1800000</v>
      </c>
      <c r="J96" s="117">
        <v>4</v>
      </c>
      <c r="K96" s="80">
        <f t="shared" si="5"/>
        <v>1800000</v>
      </c>
      <c r="L96" s="195" t="s">
        <v>201</v>
      </c>
    </row>
    <row r="97" spans="1:12" s="52" customFormat="1" x14ac:dyDescent="0.25">
      <c r="A97" s="15">
        <v>89</v>
      </c>
      <c r="B97" s="22" t="s">
        <v>81</v>
      </c>
      <c r="C97" s="21">
        <v>5001190</v>
      </c>
      <c r="D97" s="18">
        <v>2005</v>
      </c>
      <c r="E97" s="23" t="s">
        <v>50</v>
      </c>
      <c r="F97" s="21" t="s">
        <v>24</v>
      </c>
      <c r="G97" s="20">
        <v>368000</v>
      </c>
      <c r="H97" s="19">
        <v>1</v>
      </c>
      <c r="I97" s="20">
        <f t="shared" si="4"/>
        <v>368000</v>
      </c>
      <c r="J97" s="19">
        <v>1</v>
      </c>
      <c r="K97" s="20">
        <f t="shared" si="5"/>
        <v>368000</v>
      </c>
      <c r="L97" s="19"/>
    </row>
    <row r="98" spans="1:12" s="52" customFormat="1" x14ac:dyDescent="0.25">
      <c r="A98" s="15">
        <v>90</v>
      </c>
      <c r="B98" s="22" t="s">
        <v>81</v>
      </c>
      <c r="C98" s="21" t="s">
        <v>82</v>
      </c>
      <c r="D98" s="23">
        <v>2010</v>
      </c>
      <c r="E98" s="23" t="s">
        <v>50</v>
      </c>
      <c r="F98" s="21" t="s">
        <v>24</v>
      </c>
      <c r="G98" s="25">
        <v>630000</v>
      </c>
      <c r="H98" s="26">
        <v>8</v>
      </c>
      <c r="I98" s="20">
        <f t="shared" si="4"/>
        <v>5040000</v>
      </c>
      <c r="J98" s="26">
        <v>8</v>
      </c>
      <c r="K98" s="20">
        <f t="shared" si="5"/>
        <v>5040000</v>
      </c>
      <c r="L98" s="21"/>
    </row>
    <row r="99" spans="1:12" s="52" customFormat="1" x14ac:dyDescent="0.25">
      <c r="A99" s="15">
        <v>91</v>
      </c>
      <c r="B99" s="22" t="s">
        <v>81</v>
      </c>
      <c r="C99" s="21" t="s">
        <v>87</v>
      </c>
      <c r="D99" s="23">
        <v>2011</v>
      </c>
      <c r="E99" s="23" t="s">
        <v>50</v>
      </c>
      <c r="F99" s="21" t="s">
        <v>24</v>
      </c>
      <c r="G99" s="25">
        <v>780000</v>
      </c>
      <c r="H99" s="21">
        <v>12</v>
      </c>
      <c r="I99" s="20">
        <f t="shared" si="4"/>
        <v>9360000</v>
      </c>
      <c r="J99" s="21">
        <v>12</v>
      </c>
      <c r="K99" s="20">
        <f t="shared" si="5"/>
        <v>9360000</v>
      </c>
      <c r="L99" s="21"/>
    </row>
    <row r="100" spans="1:12" s="52" customFormat="1" x14ac:dyDescent="0.25">
      <c r="A100" s="15">
        <v>92</v>
      </c>
      <c r="B100" s="28" t="s">
        <v>81</v>
      </c>
      <c r="C100" s="21" t="s">
        <v>104</v>
      </c>
      <c r="D100" s="23">
        <v>2010</v>
      </c>
      <c r="E100" s="23" t="s">
        <v>50</v>
      </c>
      <c r="F100" s="26" t="s">
        <v>24</v>
      </c>
      <c r="G100" s="25">
        <v>670000</v>
      </c>
      <c r="H100" s="26">
        <v>6</v>
      </c>
      <c r="I100" s="20">
        <f t="shared" si="4"/>
        <v>4020000</v>
      </c>
      <c r="J100" s="26">
        <v>6</v>
      </c>
      <c r="K100" s="20">
        <f t="shared" si="5"/>
        <v>4020000</v>
      </c>
      <c r="L100" s="21"/>
    </row>
    <row r="101" spans="1:12" s="59" customFormat="1" ht="15" customHeight="1" x14ac:dyDescent="0.25">
      <c r="A101" s="15">
        <v>93</v>
      </c>
      <c r="B101" s="22" t="s">
        <v>81</v>
      </c>
      <c r="C101" s="21" t="s">
        <v>107</v>
      </c>
      <c r="D101" s="23">
        <v>2013</v>
      </c>
      <c r="E101" s="23" t="s">
        <v>50</v>
      </c>
      <c r="F101" s="21" t="s">
        <v>24</v>
      </c>
      <c r="G101" s="25">
        <v>890000</v>
      </c>
      <c r="H101" s="21">
        <v>10</v>
      </c>
      <c r="I101" s="20">
        <f t="shared" si="4"/>
        <v>8900000</v>
      </c>
      <c r="J101" s="21">
        <v>10</v>
      </c>
      <c r="K101" s="20">
        <f t="shared" si="5"/>
        <v>8900000</v>
      </c>
      <c r="L101" s="21"/>
    </row>
    <row r="102" spans="1:12" s="52" customFormat="1" x14ac:dyDescent="0.25">
      <c r="A102" s="15">
        <v>94</v>
      </c>
      <c r="B102" s="22" t="s">
        <v>81</v>
      </c>
      <c r="C102" s="21" t="s">
        <v>111</v>
      </c>
      <c r="D102" s="23">
        <v>2014</v>
      </c>
      <c r="E102" s="23" t="s">
        <v>50</v>
      </c>
      <c r="F102" s="21" t="s">
        <v>112</v>
      </c>
      <c r="G102" s="25">
        <v>890000</v>
      </c>
      <c r="H102" s="21">
        <v>11</v>
      </c>
      <c r="I102" s="20">
        <f t="shared" si="4"/>
        <v>9790000</v>
      </c>
      <c r="J102" s="21">
        <v>11</v>
      </c>
      <c r="K102" s="20">
        <f t="shared" si="5"/>
        <v>9790000</v>
      </c>
      <c r="L102" s="21"/>
    </row>
    <row r="103" spans="1:12" s="52" customFormat="1" x14ac:dyDescent="0.25">
      <c r="A103" s="15">
        <v>95</v>
      </c>
      <c r="B103" s="22" t="s">
        <v>130</v>
      </c>
      <c r="C103" s="21" t="s">
        <v>131</v>
      </c>
      <c r="D103" s="23">
        <v>2014</v>
      </c>
      <c r="E103" s="23"/>
      <c r="F103" s="21" t="s">
        <v>24</v>
      </c>
      <c r="G103" s="25">
        <v>900000</v>
      </c>
      <c r="H103" s="21">
        <v>5</v>
      </c>
      <c r="I103" s="20">
        <f t="shared" si="4"/>
        <v>4500000</v>
      </c>
      <c r="J103" s="21">
        <v>5</v>
      </c>
      <c r="K103" s="20">
        <f t="shared" si="5"/>
        <v>4500000</v>
      </c>
      <c r="L103" s="29"/>
    </row>
    <row r="104" spans="1:12" s="52" customFormat="1" x14ac:dyDescent="0.25">
      <c r="A104" s="15">
        <v>96</v>
      </c>
      <c r="B104" s="61" t="s">
        <v>81</v>
      </c>
      <c r="C104" s="7" t="s">
        <v>140</v>
      </c>
      <c r="D104" s="54">
        <v>2013</v>
      </c>
      <c r="E104" s="54" t="s">
        <v>135</v>
      </c>
      <c r="F104" s="7" t="s">
        <v>24</v>
      </c>
      <c r="G104" s="60">
        <v>890000</v>
      </c>
      <c r="H104" s="7">
        <v>1</v>
      </c>
      <c r="I104" s="60">
        <f t="shared" si="4"/>
        <v>890000</v>
      </c>
      <c r="J104" s="7">
        <v>1</v>
      </c>
      <c r="K104" s="60">
        <f t="shared" si="5"/>
        <v>890000</v>
      </c>
      <c r="L104" s="29"/>
    </row>
    <row r="105" spans="1:12" s="77" customFormat="1" x14ac:dyDescent="0.25">
      <c r="A105" s="72">
        <v>97</v>
      </c>
      <c r="B105" s="78" t="s">
        <v>49</v>
      </c>
      <c r="C105" s="74" t="s">
        <v>85</v>
      </c>
      <c r="D105" s="79">
        <v>2007</v>
      </c>
      <c r="E105" s="75" t="s">
        <v>50</v>
      </c>
      <c r="F105" s="74" t="s">
        <v>24</v>
      </c>
      <c r="G105" s="80">
        <v>178000</v>
      </c>
      <c r="H105" s="81">
        <v>23</v>
      </c>
      <c r="I105" s="80">
        <f t="shared" ref="I105:I118" si="6">G105*H105</f>
        <v>4094000</v>
      </c>
      <c r="J105" s="81">
        <v>23</v>
      </c>
      <c r="K105" s="80">
        <f t="shared" ref="K105:K118" si="7">J105*G105</f>
        <v>4094000</v>
      </c>
      <c r="L105" s="81" t="s">
        <v>201</v>
      </c>
    </row>
    <row r="106" spans="1:12" s="77" customFormat="1" x14ac:dyDescent="0.25">
      <c r="A106" s="72">
        <v>98</v>
      </c>
      <c r="B106" s="78" t="s">
        <v>49</v>
      </c>
      <c r="C106" s="74" t="s">
        <v>86</v>
      </c>
      <c r="D106" s="79">
        <v>2008</v>
      </c>
      <c r="E106" s="75" t="s">
        <v>50</v>
      </c>
      <c r="F106" s="74" t="s">
        <v>24</v>
      </c>
      <c r="G106" s="80">
        <v>155000</v>
      </c>
      <c r="H106" s="81">
        <v>2</v>
      </c>
      <c r="I106" s="80">
        <f t="shared" si="6"/>
        <v>310000</v>
      </c>
      <c r="J106" s="81">
        <v>2</v>
      </c>
      <c r="K106" s="80">
        <f t="shared" si="7"/>
        <v>310000</v>
      </c>
      <c r="L106" s="81" t="s">
        <v>201</v>
      </c>
    </row>
    <row r="107" spans="1:12" s="77" customFormat="1" x14ac:dyDescent="0.25">
      <c r="A107" s="72">
        <v>99</v>
      </c>
      <c r="B107" s="78" t="s">
        <v>49</v>
      </c>
      <c r="C107" s="74" t="s">
        <v>108</v>
      </c>
      <c r="D107" s="75">
        <v>2013</v>
      </c>
      <c r="E107" s="75" t="s">
        <v>50</v>
      </c>
      <c r="F107" s="74" t="s">
        <v>24</v>
      </c>
      <c r="G107" s="76">
        <v>450000</v>
      </c>
      <c r="H107" s="74">
        <f>10-1</f>
        <v>9</v>
      </c>
      <c r="I107" s="80">
        <f t="shared" si="6"/>
        <v>4050000</v>
      </c>
      <c r="J107" s="74">
        <v>9</v>
      </c>
      <c r="K107" s="80">
        <f t="shared" si="7"/>
        <v>4050000</v>
      </c>
      <c r="L107" s="122" t="s">
        <v>201</v>
      </c>
    </row>
    <row r="108" spans="1:12" s="77" customFormat="1" x14ac:dyDescent="0.25">
      <c r="A108" s="72">
        <v>100</v>
      </c>
      <c r="B108" s="120" t="s">
        <v>49</v>
      </c>
      <c r="C108" s="74" t="s">
        <v>157</v>
      </c>
      <c r="D108" s="75">
        <v>2010</v>
      </c>
      <c r="E108" s="121"/>
      <c r="F108" s="117" t="s">
        <v>24</v>
      </c>
      <c r="G108" s="76">
        <v>260000</v>
      </c>
      <c r="H108" s="117">
        <v>6</v>
      </c>
      <c r="I108" s="80">
        <f t="shared" si="6"/>
        <v>1560000</v>
      </c>
      <c r="J108" s="117">
        <v>6</v>
      </c>
      <c r="K108" s="80">
        <f t="shared" si="7"/>
        <v>1560000</v>
      </c>
      <c r="L108" s="195" t="s">
        <v>201</v>
      </c>
    </row>
    <row r="109" spans="1:12" s="77" customFormat="1" x14ac:dyDescent="0.25">
      <c r="A109" s="72">
        <v>101</v>
      </c>
      <c r="B109" s="120" t="s">
        <v>83</v>
      </c>
      <c r="C109" s="74" t="s">
        <v>84</v>
      </c>
      <c r="D109" s="75">
        <v>2008</v>
      </c>
      <c r="E109" s="121" t="s">
        <v>50</v>
      </c>
      <c r="F109" s="117" t="s">
        <v>24</v>
      </c>
      <c r="G109" s="76">
        <v>155000</v>
      </c>
      <c r="H109" s="117">
        <v>1</v>
      </c>
      <c r="I109" s="80">
        <f t="shared" si="6"/>
        <v>155000</v>
      </c>
      <c r="J109" s="117">
        <v>1</v>
      </c>
      <c r="K109" s="80">
        <f t="shared" si="7"/>
        <v>155000</v>
      </c>
      <c r="L109" s="195" t="s">
        <v>201</v>
      </c>
    </row>
    <row r="110" spans="1:12" s="52" customFormat="1" x14ac:dyDescent="0.25">
      <c r="A110" s="15">
        <v>102</v>
      </c>
      <c r="B110" s="63" t="s">
        <v>96</v>
      </c>
      <c r="C110" s="7">
        <v>5001353</v>
      </c>
      <c r="D110" s="54">
        <v>2006</v>
      </c>
      <c r="E110" s="64" t="s">
        <v>50</v>
      </c>
      <c r="F110" s="65" t="s">
        <v>24</v>
      </c>
      <c r="G110" s="60">
        <v>2495000</v>
      </c>
      <c r="H110" s="65">
        <v>1</v>
      </c>
      <c r="I110" s="55">
        <f t="shared" si="6"/>
        <v>2495000</v>
      </c>
      <c r="J110" s="65">
        <v>1</v>
      </c>
      <c r="K110" s="55">
        <f t="shared" si="7"/>
        <v>2495000</v>
      </c>
      <c r="L110" s="194"/>
    </row>
    <row r="111" spans="1:12" s="52" customFormat="1" x14ac:dyDescent="0.25">
      <c r="A111" s="15">
        <v>103</v>
      </c>
      <c r="B111" s="63" t="s">
        <v>96</v>
      </c>
      <c r="C111" s="7">
        <v>5001353</v>
      </c>
      <c r="D111" s="54">
        <v>2006</v>
      </c>
      <c r="E111" s="64" t="s">
        <v>50</v>
      </c>
      <c r="F111" s="65" t="s">
        <v>24</v>
      </c>
      <c r="G111" s="60">
        <v>2495000</v>
      </c>
      <c r="H111" s="65">
        <v>1</v>
      </c>
      <c r="I111" s="55">
        <f t="shared" si="6"/>
        <v>2495000</v>
      </c>
      <c r="J111" s="65">
        <v>1</v>
      </c>
      <c r="K111" s="55">
        <f t="shared" si="7"/>
        <v>2495000</v>
      </c>
      <c r="L111" s="194"/>
    </row>
    <row r="112" spans="1:12" s="52" customFormat="1" x14ac:dyDescent="0.25">
      <c r="A112" s="15">
        <v>104</v>
      </c>
      <c r="B112" s="63" t="s">
        <v>103</v>
      </c>
      <c r="C112" s="7">
        <v>5001242</v>
      </c>
      <c r="D112" s="54">
        <v>2006</v>
      </c>
      <c r="E112" s="64" t="s">
        <v>50</v>
      </c>
      <c r="F112" s="65" t="s">
        <v>24</v>
      </c>
      <c r="G112" s="60">
        <v>2250000</v>
      </c>
      <c r="H112" s="65">
        <v>1</v>
      </c>
      <c r="I112" s="55">
        <f t="shared" si="6"/>
        <v>2250000</v>
      </c>
      <c r="J112" s="65">
        <v>1</v>
      </c>
      <c r="K112" s="55">
        <f t="shared" si="7"/>
        <v>2250000</v>
      </c>
      <c r="L112" s="194"/>
    </row>
    <row r="113" spans="1:12" s="52" customFormat="1" x14ac:dyDescent="0.25">
      <c r="A113" s="15">
        <v>105</v>
      </c>
      <c r="B113" s="63" t="s">
        <v>33</v>
      </c>
      <c r="C113" s="7">
        <v>5001775</v>
      </c>
      <c r="D113" s="54">
        <v>2009</v>
      </c>
      <c r="E113" s="64" t="s">
        <v>50</v>
      </c>
      <c r="F113" s="65" t="s">
        <v>24</v>
      </c>
      <c r="G113" s="60">
        <v>3500000</v>
      </c>
      <c r="H113" s="65">
        <v>1</v>
      </c>
      <c r="I113" s="55">
        <f t="shared" si="6"/>
        <v>3500000</v>
      </c>
      <c r="J113" s="65">
        <v>1</v>
      </c>
      <c r="K113" s="55">
        <f t="shared" si="7"/>
        <v>3500000</v>
      </c>
      <c r="L113" s="194"/>
    </row>
    <row r="114" spans="1:12" s="52" customFormat="1" x14ac:dyDescent="0.25">
      <c r="A114" s="15">
        <v>106</v>
      </c>
      <c r="B114" s="63" t="s">
        <v>72</v>
      </c>
      <c r="C114" s="7">
        <v>5001777</v>
      </c>
      <c r="D114" s="54">
        <v>2009</v>
      </c>
      <c r="E114" s="64" t="s">
        <v>50</v>
      </c>
      <c r="F114" s="65" t="s">
        <v>24</v>
      </c>
      <c r="G114" s="60">
        <v>3000000</v>
      </c>
      <c r="H114" s="65">
        <v>2</v>
      </c>
      <c r="I114" s="55">
        <f t="shared" si="6"/>
        <v>6000000</v>
      </c>
      <c r="J114" s="65">
        <v>2</v>
      </c>
      <c r="K114" s="55">
        <f t="shared" si="7"/>
        <v>6000000</v>
      </c>
      <c r="L114" s="194"/>
    </row>
    <row r="115" spans="1:12" s="52" customFormat="1" x14ac:dyDescent="0.25">
      <c r="A115" s="15">
        <v>107</v>
      </c>
      <c r="B115" s="63" t="s">
        <v>48</v>
      </c>
      <c r="C115" s="7">
        <v>5000983</v>
      </c>
      <c r="D115" s="54">
        <v>2002</v>
      </c>
      <c r="E115" s="64" t="s">
        <v>50</v>
      </c>
      <c r="F115" s="65" t="s">
        <v>24</v>
      </c>
      <c r="G115" s="60">
        <v>1050000</v>
      </c>
      <c r="H115" s="65">
        <v>1</v>
      </c>
      <c r="I115" s="55">
        <f t="shared" si="6"/>
        <v>1050000</v>
      </c>
      <c r="J115" s="65">
        <v>1</v>
      </c>
      <c r="K115" s="55">
        <f t="shared" si="7"/>
        <v>1050000</v>
      </c>
      <c r="L115" s="194"/>
    </row>
    <row r="116" spans="1:12" s="52" customFormat="1" x14ac:dyDescent="0.25">
      <c r="A116" s="15">
        <v>108</v>
      </c>
      <c r="B116" s="63" t="s">
        <v>90</v>
      </c>
      <c r="C116" s="7">
        <v>5001688</v>
      </c>
      <c r="D116" s="54">
        <v>2008</v>
      </c>
      <c r="E116" s="64" t="s">
        <v>50</v>
      </c>
      <c r="F116" s="65" t="s">
        <v>24</v>
      </c>
      <c r="G116" s="60">
        <v>2150000</v>
      </c>
      <c r="H116" s="65">
        <v>1</v>
      </c>
      <c r="I116" s="55">
        <f t="shared" si="6"/>
        <v>2150000</v>
      </c>
      <c r="J116" s="65">
        <v>1</v>
      </c>
      <c r="K116" s="55">
        <f t="shared" si="7"/>
        <v>2150000</v>
      </c>
      <c r="L116" s="194"/>
    </row>
    <row r="117" spans="1:12" s="52" customFormat="1" x14ac:dyDescent="0.25">
      <c r="A117" s="15">
        <v>109</v>
      </c>
      <c r="B117" s="63" t="s">
        <v>27</v>
      </c>
      <c r="C117" s="7">
        <v>5001038</v>
      </c>
      <c r="D117" s="54">
        <v>2003</v>
      </c>
      <c r="E117" s="64" t="s">
        <v>50</v>
      </c>
      <c r="F117" s="65" t="s">
        <v>24</v>
      </c>
      <c r="G117" s="60">
        <v>1100000</v>
      </c>
      <c r="H117" s="65">
        <v>2</v>
      </c>
      <c r="I117" s="55">
        <f t="shared" si="6"/>
        <v>2200000</v>
      </c>
      <c r="J117" s="65">
        <v>2</v>
      </c>
      <c r="K117" s="55">
        <f t="shared" si="7"/>
        <v>2200000</v>
      </c>
      <c r="L117" s="194"/>
    </row>
    <row r="118" spans="1:12" s="52" customFormat="1" x14ac:dyDescent="0.25">
      <c r="A118" s="15">
        <v>110</v>
      </c>
      <c r="B118" s="63" t="s">
        <v>27</v>
      </c>
      <c r="C118" s="7">
        <v>5000687</v>
      </c>
      <c r="D118" s="54">
        <v>1999</v>
      </c>
      <c r="E118" s="64" t="s">
        <v>50</v>
      </c>
      <c r="F118" s="65" t="s">
        <v>24</v>
      </c>
      <c r="G118" s="60">
        <v>900000</v>
      </c>
      <c r="H118" s="65">
        <v>1</v>
      </c>
      <c r="I118" s="55">
        <f t="shared" si="6"/>
        <v>900000</v>
      </c>
      <c r="J118" s="65">
        <v>1</v>
      </c>
      <c r="K118" s="55">
        <f t="shared" si="7"/>
        <v>900000</v>
      </c>
      <c r="L118" s="194"/>
    </row>
    <row r="119" spans="1:12" s="52" customFormat="1" x14ac:dyDescent="0.25">
      <c r="A119" s="15">
        <v>111</v>
      </c>
      <c r="B119" s="63" t="s">
        <v>109</v>
      </c>
      <c r="C119" s="7" t="s">
        <v>110</v>
      </c>
      <c r="D119" s="54">
        <v>2013</v>
      </c>
      <c r="E119" s="64" t="s">
        <v>50</v>
      </c>
      <c r="F119" s="65" t="s">
        <v>24</v>
      </c>
      <c r="G119" s="60">
        <v>4300000</v>
      </c>
      <c r="H119" s="65">
        <v>1</v>
      </c>
      <c r="I119" s="55">
        <f t="shared" ref="I119" si="8">G119*H119</f>
        <v>4300000</v>
      </c>
      <c r="J119" s="65">
        <v>1</v>
      </c>
      <c r="K119" s="55">
        <f t="shared" ref="K119" si="9">J119*G119</f>
        <v>4300000</v>
      </c>
      <c r="L119" s="194"/>
    </row>
    <row r="120" spans="1:12" s="52" customFormat="1" x14ac:dyDescent="0.25">
      <c r="A120" s="15"/>
      <c r="B120" s="63"/>
      <c r="C120" s="7"/>
      <c r="D120" s="54"/>
      <c r="E120" s="64"/>
      <c r="F120" s="65"/>
      <c r="G120" s="60"/>
      <c r="H120" s="65"/>
      <c r="I120" s="55"/>
      <c r="J120" s="65"/>
      <c r="K120" s="55"/>
      <c r="L120" s="194"/>
    </row>
    <row r="121" spans="1:12" x14ac:dyDescent="0.25">
      <c r="A121" s="39"/>
      <c r="B121" s="124" t="s">
        <v>132</v>
      </c>
      <c r="C121" s="125"/>
      <c r="D121" s="125"/>
      <c r="E121" s="125"/>
      <c r="F121" s="126"/>
      <c r="G121" s="41">
        <f>SUM(G9:G120)</f>
        <v>141803095</v>
      </c>
      <c r="H121" s="40">
        <f>SUM(H9:H120)</f>
        <v>2284</v>
      </c>
      <c r="I121" s="42">
        <f>SUM(I9:I120)</f>
        <v>1855529850</v>
      </c>
      <c r="J121" s="40">
        <f>SUM(J9:J120)</f>
        <v>2284</v>
      </c>
      <c r="K121" s="42">
        <f>SUM(K9:K120)</f>
        <v>1855529850</v>
      </c>
      <c r="L121" s="43"/>
    </row>
    <row r="123" spans="1:12" s="52" customFormat="1" ht="15.75" x14ac:dyDescent="0.25">
      <c r="A123" s="127" t="s">
        <v>372</v>
      </c>
      <c r="B123" s="127"/>
      <c r="C123" s="127"/>
      <c r="D123" s="127"/>
      <c r="E123" s="127"/>
      <c r="F123" s="127"/>
      <c r="G123" s="127"/>
      <c r="H123" s="127"/>
      <c r="I123" s="127"/>
      <c r="J123" s="127"/>
      <c r="K123" s="127"/>
      <c r="L123" s="127"/>
    </row>
    <row r="124" spans="1:12" s="52" customFormat="1" x14ac:dyDescent="0.25"/>
    <row r="125" spans="1:12" s="59" customFormat="1" ht="18" customHeight="1" x14ac:dyDescent="0.25">
      <c r="A125" s="163" t="s">
        <v>1</v>
      </c>
      <c r="B125" s="163" t="s">
        <v>2</v>
      </c>
      <c r="C125" s="163" t="s">
        <v>3</v>
      </c>
      <c r="D125" s="164" t="s">
        <v>4</v>
      </c>
      <c r="E125" s="165" t="s">
        <v>5</v>
      </c>
      <c r="F125" s="166" t="s">
        <v>6</v>
      </c>
      <c r="G125" s="163" t="s">
        <v>7</v>
      </c>
      <c r="H125" s="167" t="s">
        <v>8</v>
      </c>
      <c r="I125" s="168"/>
      <c r="J125" s="167" t="s">
        <v>9</v>
      </c>
      <c r="K125" s="168"/>
      <c r="L125" s="169" t="s">
        <v>10</v>
      </c>
    </row>
    <row r="126" spans="1:12" s="59" customFormat="1" x14ac:dyDescent="0.25">
      <c r="A126" s="170"/>
      <c r="B126" s="170"/>
      <c r="C126" s="170"/>
      <c r="D126" s="171"/>
      <c r="E126" s="172"/>
      <c r="F126" s="173"/>
      <c r="G126" s="170"/>
      <c r="H126" s="174" t="s">
        <v>11</v>
      </c>
      <c r="I126" s="175" t="s">
        <v>12</v>
      </c>
      <c r="J126" s="174" t="s">
        <v>11</v>
      </c>
      <c r="K126" s="175" t="s">
        <v>12</v>
      </c>
      <c r="L126" s="176"/>
    </row>
    <row r="127" spans="1:12" s="52" customFormat="1" x14ac:dyDescent="0.25">
      <c r="A127" s="3" t="s">
        <v>13</v>
      </c>
      <c r="B127" s="3" t="s">
        <v>14</v>
      </c>
      <c r="C127" s="3" t="s">
        <v>15</v>
      </c>
      <c r="D127" s="3" t="s">
        <v>16</v>
      </c>
      <c r="E127" s="4"/>
      <c r="F127" s="3" t="s">
        <v>17</v>
      </c>
      <c r="G127" s="5" t="s">
        <v>18</v>
      </c>
      <c r="H127" s="5" t="s">
        <v>19</v>
      </c>
      <c r="I127" s="5" t="s">
        <v>20</v>
      </c>
      <c r="J127" s="5" t="s">
        <v>21</v>
      </c>
      <c r="K127" s="5" t="s">
        <v>22</v>
      </c>
      <c r="L127" s="6">
        <v>6</v>
      </c>
    </row>
    <row r="128" spans="1:12" s="59" customFormat="1" x14ac:dyDescent="0.25">
      <c r="A128" s="15">
        <v>1</v>
      </c>
      <c r="B128" s="22" t="s">
        <v>68</v>
      </c>
      <c r="C128" s="21">
        <v>5001609</v>
      </c>
      <c r="D128" s="23">
        <v>2008</v>
      </c>
      <c r="E128" s="23" t="s">
        <v>202</v>
      </c>
      <c r="F128" s="21" t="s">
        <v>23</v>
      </c>
      <c r="G128" s="25">
        <v>1850000</v>
      </c>
      <c r="H128" s="21">
        <v>1</v>
      </c>
      <c r="I128" s="20">
        <f t="shared" ref="I128:I186" si="10">G128*H128</f>
        <v>1850000</v>
      </c>
      <c r="J128" s="21">
        <v>1</v>
      </c>
      <c r="K128" s="20">
        <f t="shared" ref="K128:K186" si="11">J128*G128</f>
        <v>1850000</v>
      </c>
      <c r="L128" s="21"/>
    </row>
    <row r="129" spans="1:12" s="59" customFormat="1" x14ac:dyDescent="0.25">
      <c r="A129" s="15">
        <v>2</v>
      </c>
      <c r="B129" s="22" t="s">
        <v>203</v>
      </c>
      <c r="C129" s="21" t="s">
        <v>204</v>
      </c>
      <c r="D129" s="23">
        <v>2008</v>
      </c>
      <c r="E129" s="23" t="s">
        <v>202</v>
      </c>
      <c r="F129" s="21" t="s">
        <v>24</v>
      </c>
      <c r="G129" s="25">
        <v>1650000</v>
      </c>
      <c r="H129" s="21">
        <v>2</v>
      </c>
      <c r="I129" s="20">
        <f t="shared" si="10"/>
        <v>3300000</v>
      </c>
      <c r="J129" s="21">
        <v>2</v>
      </c>
      <c r="K129" s="20">
        <f t="shared" si="11"/>
        <v>3300000</v>
      </c>
      <c r="L129" s="21"/>
    </row>
    <row r="130" spans="1:12" s="59" customFormat="1" x14ac:dyDescent="0.25">
      <c r="A130" s="15">
        <v>3</v>
      </c>
      <c r="B130" s="22" t="s">
        <v>29</v>
      </c>
      <c r="C130" s="21">
        <v>5001217</v>
      </c>
      <c r="D130" s="23">
        <v>2006</v>
      </c>
      <c r="E130" s="23" t="s">
        <v>202</v>
      </c>
      <c r="F130" s="21" t="s">
        <v>23</v>
      </c>
      <c r="G130" s="25">
        <v>550000</v>
      </c>
      <c r="H130" s="21">
        <v>1</v>
      </c>
      <c r="I130" s="20">
        <f t="shared" si="10"/>
        <v>550000</v>
      </c>
      <c r="J130" s="21">
        <v>1</v>
      </c>
      <c r="K130" s="20">
        <f t="shared" si="11"/>
        <v>550000</v>
      </c>
      <c r="L130" s="21"/>
    </row>
    <row r="131" spans="1:12" s="59" customFormat="1" x14ac:dyDescent="0.25">
      <c r="A131" s="15">
        <v>4</v>
      </c>
      <c r="B131" s="22" t="s">
        <v>32</v>
      </c>
      <c r="C131" s="21">
        <v>5001691</v>
      </c>
      <c r="D131" s="23">
        <v>2008</v>
      </c>
      <c r="E131" s="23" t="s">
        <v>202</v>
      </c>
      <c r="F131" s="21" t="s">
        <v>23</v>
      </c>
      <c r="G131" s="25">
        <v>840000</v>
      </c>
      <c r="H131" s="21">
        <v>50</v>
      </c>
      <c r="I131" s="20">
        <f t="shared" si="10"/>
        <v>42000000</v>
      </c>
      <c r="J131" s="21">
        <v>50</v>
      </c>
      <c r="K131" s="20">
        <f t="shared" si="11"/>
        <v>42000000</v>
      </c>
      <c r="L131" s="21"/>
    </row>
    <row r="132" spans="1:12" s="59" customFormat="1" x14ac:dyDescent="0.25">
      <c r="A132" s="15">
        <v>5</v>
      </c>
      <c r="B132" s="27" t="s">
        <v>205</v>
      </c>
      <c r="C132" s="21">
        <v>5001526</v>
      </c>
      <c r="D132" s="23">
        <v>2007</v>
      </c>
      <c r="E132" s="23" t="s">
        <v>202</v>
      </c>
      <c r="F132" s="21" t="s">
        <v>23</v>
      </c>
      <c r="G132" s="25">
        <v>710000</v>
      </c>
      <c r="H132" s="21">
        <f>140-40</f>
        <v>100</v>
      </c>
      <c r="I132" s="20">
        <f>G132*H132</f>
        <v>71000000</v>
      </c>
      <c r="J132" s="21">
        <v>100</v>
      </c>
      <c r="K132" s="20">
        <f>J132*G132</f>
        <v>71000000</v>
      </c>
      <c r="L132" s="29"/>
    </row>
    <row r="133" spans="1:12" s="59" customFormat="1" x14ac:dyDescent="0.25">
      <c r="A133" s="15">
        <v>6</v>
      </c>
      <c r="B133" s="22" t="s">
        <v>206</v>
      </c>
      <c r="C133" s="21" t="s">
        <v>207</v>
      </c>
      <c r="D133" s="23">
        <v>2012</v>
      </c>
      <c r="E133" s="23" t="s">
        <v>202</v>
      </c>
      <c r="F133" s="21" t="s">
        <v>208</v>
      </c>
      <c r="G133" s="25">
        <v>1180000</v>
      </c>
      <c r="H133" s="21">
        <v>280</v>
      </c>
      <c r="I133" s="20">
        <f>G133*H133</f>
        <v>330400000</v>
      </c>
      <c r="J133" s="21">
        <v>280</v>
      </c>
      <c r="K133" s="20">
        <f>J133*G133</f>
        <v>330400000</v>
      </c>
      <c r="L133" s="21"/>
    </row>
    <row r="134" spans="1:12" s="59" customFormat="1" x14ac:dyDescent="0.25">
      <c r="A134" s="15">
        <v>7</v>
      </c>
      <c r="B134" s="22" t="s">
        <v>168</v>
      </c>
      <c r="C134" s="21" t="s">
        <v>209</v>
      </c>
      <c r="D134" s="23">
        <v>2010</v>
      </c>
      <c r="E134" s="23" t="s">
        <v>202</v>
      </c>
      <c r="F134" s="21" t="s">
        <v>24</v>
      </c>
      <c r="G134" s="25">
        <v>883000</v>
      </c>
      <c r="H134" s="21">
        <v>1</v>
      </c>
      <c r="I134" s="20">
        <f t="shared" si="10"/>
        <v>883000</v>
      </c>
      <c r="J134" s="21">
        <v>1</v>
      </c>
      <c r="K134" s="20">
        <f t="shared" si="11"/>
        <v>883000</v>
      </c>
      <c r="L134" s="21"/>
    </row>
    <row r="135" spans="1:12" s="59" customFormat="1" x14ac:dyDescent="0.25">
      <c r="A135" s="15">
        <v>8</v>
      </c>
      <c r="B135" s="22" t="s">
        <v>168</v>
      </c>
      <c r="C135" s="21">
        <v>5001525</v>
      </c>
      <c r="D135" s="23">
        <v>2007</v>
      </c>
      <c r="E135" s="23" t="s">
        <v>202</v>
      </c>
      <c r="F135" s="21" t="s">
        <v>24</v>
      </c>
      <c r="G135" s="25">
        <v>650000</v>
      </c>
      <c r="H135" s="21">
        <v>13</v>
      </c>
      <c r="I135" s="20">
        <f t="shared" si="10"/>
        <v>8450000</v>
      </c>
      <c r="J135" s="21">
        <v>13</v>
      </c>
      <c r="K135" s="20">
        <f t="shared" si="11"/>
        <v>8450000</v>
      </c>
      <c r="L135" s="21"/>
    </row>
    <row r="136" spans="1:12" s="59" customFormat="1" x14ac:dyDescent="0.25">
      <c r="A136" s="15">
        <v>9</v>
      </c>
      <c r="B136" s="22" t="s">
        <v>168</v>
      </c>
      <c r="C136" s="21" t="s">
        <v>210</v>
      </c>
      <c r="D136" s="23">
        <v>2011</v>
      </c>
      <c r="E136" s="23" t="s">
        <v>202</v>
      </c>
      <c r="F136" s="21" t="s">
        <v>24</v>
      </c>
      <c r="G136" s="25">
        <v>1705000</v>
      </c>
      <c r="H136" s="21">
        <v>5</v>
      </c>
      <c r="I136" s="20">
        <f t="shared" si="10"/>
        <v>8525000</v>
      </c>
      <c r="J136" s="21">
        <v>5</v>
      </c>
      <c r="K136" s="20">
        <f t="shared" si="11"/>
        <v>8525000</v>
      </c>
      <c r="L136" s="21"/>
    </row>
    <row r="137" spans="1:12" s="59" customFormat="1" x14ac:dyDescent="0.25">
      <c r="A137" s="15">
        <v>10</v>
      </c>
      <c r="B137" s="22" t="s">
        <v>211</v>
      </c>
      <c r="C137" s="21" t="s">
        <v>212</v>
      </c>
      <c r="D137" s="23">
        <v>2013</v>
      </c>
      <c r="E137" s="23" t="s">
        <v>202</v>
      </c>
      <c r="F137" s="21" t="s">
        <v>24</v>
      </c>
      <c r="G137" s="25">
        <v>2350000</v>
      </c>
      <c r="H137" s="21">
        <v>1</v>
      </c>
      <c r="I137" s="20">
        <f t="shared" si="10"/>
        <v>2350000</v>
      </c>
      <c r="J137" s="21">
        <v>1</v>
      </c>
      <c r="K137" s="20">
        <f t="shared" si="11"/>
        <v>2350000</v>
      </c>
      <c r="L137" s="21"/>
    </row>
    <row r="138" spans="1:12" s="59" customFormat="1" x14ac:dyDescent="0.25">
      <c r="A138" s="15">
        <v>11</v>
      </c>
      <c r="B138" s="22" t="s">
        <v>213</v>
      </c>
      <c r="C138" s="21">
        <v>5001486</v>
      </c>
      <c r="D138" s="23">
        <v>2007</v>
      </c>
      <c r="E138" s="23" t="s">
        <v>202</v>
      </c>
      <c r="F138" s="21" t="s">
        <v>24</v>
      </c>
      <c r="G138" s="25">
        <v>1300000</v>
      </c>
      <c r="H138" s="21">
        <v>10</v>
      </c>
      <c r="I138" s="20">
        <f t="shared" si="10"/>
        <v>13000000</v>
      </c>
      <c r="J138" s="21">
        <v>10</v>
      </c>
      <c r="K138" s="20">
        <f t="shared" si="11"/>
        <v>13000000</v>
      </c>
      <c r="L138" s="21"/>
    </row>
    <row r="139" spans="1:12" s="59" customFormat="1" x14ac:dyDescent="0.25">
      <c r="A139" s="15">
        <v>12</v>
      </c>
      <c r="B139" s="22" t="s">
        <v>214</v>
      </c>
      <c r="C139" s="21">
        <v>5000808</v>
      </c>
      <c r="D139" s="23">
        <v>2001</v>
      </c>
      <c r="E139" s="23" t="s">
        <v>202</v>
      </c>
      <c r="F139" s="21" t="s">
        <v>24</v>
      </c>
      <c r="G139" s="25">
        <v>2145000</v>
      </c>
      <c r="H139" s="21">
        <v>1</v>
      </c>
      <c r="I139" s="20">
        <f t="shared" si="10"/>
        <v>2145000</v>
      </c>
      <c r="J139" s="21">
        <v>1</v>
      </c>
      <c r="K139" s="20">
        <f t="shared" si="11"/>
        <v>2145000</v>
      </c>
      <c r="L139" s="21"/>
    </row>
    <row r="140" spans="1:12" s="59" customFormat="1" x14ac:dyDescent="0.25">
      <c r="A140" s="15">
        <v>13</v>
      </c>
      <c r="B140" s="22" t="s">
        <v>215</v>
      </c>
      <c r="C140" s="21">
        <v>5001487</v>
      </c>
      <c r="D140" s="23">
        <v>2007</v>
      </c>
      <c r="E140" s="23" t="s">
        <v>202</v>
      </c>
      <c r="F140" s="21" t="s">
        <v>24</v>
      </c>
      <c r="G140" s="25">
        <v>1500000</v>
      </c>
      <c r="H140" s="21">
        <v>3</v>
      </c>
      <c r="I140" s="20">
        <f t="shared" si="10"/>
        <v>4500000</v>
      </c>
      <c r="J140" s="21">
        <v>4</v>
      </c>
      <c r="K140" s="20">
        <f t="shared" si="11"/>
        <v>6000000</v>
      </c>
      <c r="L140" s="21"/>
    </row>
    <row r="141" spans="1:12" s="59" customFormat="1" x14ac:dyDescent="0.25">
      <c r="A141" s="15">
        <v>14</v>
      </c>
      <c r="B141" s="22" t="s">
        <v>215</v>
      </c>
      <c r="C141" s="21">
        <v>5001487</v>
      </c>
      <c r="D141" s="23">
        <v>2007</v>
      </c>
      <c r="E141" s="23" t="s">
        <v>202</v>
      </c>
      <c r="F141" s="21" t="s">
        <v>24</v>
      </c>
      <c r="G141" s="25">
        <v>1500000</v>
      </c>
      <c r="H141" s="21">
        <v>3</v>
      </c>
      <c r="I141" s="20">
        <f t="shared" si="10"/>
        <v>4500000</v>
      </c>
      <c r="J141" s="21">
        <v>3</v>
      </c>
      <c r="K141" s="20">
        <f t="shared" si="11"/>
        <v>4500000</v>
      </c>
      <c r="L141" s="21"/>
    </row>
    <row r="142" spans="1:12" s="59" customFormat="1" x14ac:dyDescent="0.25">
      <c r="A142" s="15">
        <v>15</v>
      </c>
      <c r="B142" s="22" t="s">
        <v>215</v>
      </c>
      <c r="C142" s="21">
        <v>5001487</v>
      </c>
      <c r="D142" s="23">
        <v>2007</v>
      </c>
      <c r="E142" s="23" t="s">
        <v>202</v>
      </c>
      <c r="F142" s="21" t="s">
        <v>24</v>
      </c>
      <c r="G142" s="25">
        <v>1500000</v>
      </c>
      <c r="H142" s="21">
        <v>2</v>
      </c>
      <c r="I142" s="20">
        <f t="shared" si="10"/>
        <v>3000000</v>
      </c>
      <c r="J142" s="21">
        <v>2</v>
      </c>
      <c r="K142" s="20">
        <f t="shared" si="11"/>
        <v>3000000</v>
      </c>
      <c r="L142" s="21"/>
    </row>
    <row r="143" spans="1:12" s="59" customFormat="1" x14ac:dyDescent="0.25">
      <c r="A143" s="15">
        <v>16</v>
      </c>
      <c r="B143" s="22" t="s">
        <v>216</v>
      </c>
      <c r="C143" s="21">
        <v>5000793</v>
      </c>
      <c r="D143" s="23">
        <v>2000</v>
      </c>
      <c r="E143" s="23" t="s">
        <v>202</v>
      </c>
      <c r="F143" s="21" t="s">
        <v>24</v>
      </c>
      <c r="G143" s="25">
        <v>605000</v>
      </c>
      <c r="H143" s="21">
        <v>1</v>
      </c>
      <c r="I143" s="20">
        <f t="shared" si="10"/>
        <v>605000</v>
      </c>
      <c r="J143" s="21">
        <v>1</v>
      </c>
      <c r="K143" s="20">
        <f t="shared" si="11"/>
        <v>605000</v>
      </c>
      <c r="L143" s="21"/>
    </row>
    <row r="144" spans="1:12" s="59" customFormat="1" x14ac:dyDescent="0.25">
      <c r="A144" s="15">
        <v>17</v>
      </c>
      <c r="B144" s="22" t="s">
        <v>217</v>
      </c>
      <c r="C144" s="21">
        <v>5001584</v>
      </c>
      <c r="D144" s="23">
        <v>2007</v>
      </c>
      <c r="E144" s="23" t="s">
        <v>202</v>
      </c>
      <c r="F144" s="21" t="s">
        <v>24</v>
      </c>
      <c r="G144" s="25">
        <v>1650000</v>
      </c>
      <c r="H144" s="21">
        <v>1</v>
      </c>
      <c r="I144" s="20">
        <f t="shared" si="10"/>
        <v>1650000</v>
      </c>
      <c r="J144" s="21">
        <v>1</v>
      </c>
      <c r="K144" s="20">
        <f t="shared" si="11"/>
        <v>1650000</v>
      </c>
      <c r="L144" s="21"/>
    </row>
    <row r="145" spans="1:12" s="59" customFormat="1" x14ac:dyDescent="0.25">
      <c r="A145" s="15">
        <v>18</v>
      </c>
      <c r="B145" s="22" t="s">
        <v>218</v>
      </c>
      <c r="C145" s="21">
        <v>5001583</v>
      </c>
      <c r="D145" s="23">
        <v>2007</v>
      </c>
      <c r="E145" s="23" t="s">
        <v>202</v>
      </c>
      <c r="F145" s="21" t="s">
        <v>24</v>
      </c>
      <c r="G145" s="25">
        <v>1380000</v>
      </c>
      <c r="H145" s="21">
        <v>20</v>
      </c>
      <c r="I145" s="20">
        <f t="shared" si="10"/>
        <v>27600000</v>
      </c>
      <c r="J145" s="21">
        <v>20</v>
      </c>
      <c r="K145" s="20">
        <f t="shared" si="11"/>
        <v>27600000</v>
      </c>
      <c r="L145" s="21"/>
    </row>
    <row r="146" spans="1:12" s="59" customFormat="1" x14ac:dyDescent="0.25">
      <c r="A146" s="15">
        <v>19</v>
      </c>
      <c r="B146" s="22" t="s">
        <v>219</v>
      </c>
      <c r="C146" s="21">
        <v>5001586</v>
      </c>
      <c r="D146" s="23">
        <v>2007</v>
      </c>
      <c r="E146" s="23" t="s">
        <v>202</v>
      </c>
      <c r="F146" s="21" t="s">
        <v>24</v>
      </c>
      <c r="G146" s="25">
        <v>910000</v>
      </c>
      <c r="H146" s="21">
        <v>1</v>
      </c>
      <c r="I146" s="20">
        <f t="shared" si="10"/>
        <v>910000</v>
      </c>
      <c r="J146" s="21">
        <v>1</v>
      </c>
      <c r="K146" s="20">
        <f t="shared" si="11"/>
        <v>910000</v>
      </c>
      <c r="L146" s="21"/>
    </row>
    <row r="147" spans="1:12" s="59" customFormat="1" x14ac:dyDescent="0.25">
      <c r="A147" s="15">
        <v>20</v>
      </c>
      <c r="B147" s="22" t="s">
        <v>220</v>
      </c>
      <c r="C147" s="21">
        <v>5001585</v>
      </c>
      <c r="D147" s="23">
        <v>2007</v>
      </c>
      <c r="E147" s="23" t="s">
        <v>202</v>
      </c>
      <c r="F147" s="21" t="s">
        <v>24</v>
      </c>
      <c r="G147" s="25">
        <v>800000</v>
      </c>
      <c r="H147" s="21">
        <v>21</v>
      </c>
      <c r="I147" s="20">
        <f t="shared" si="10"/>
        <v>16800000</v>
      </c>
      <c r="J147" s="21">
        <v>21</v>
      </c>
      <c r="K147" s="20">
        <f t="shared" si="11"/>
        <v>16800000</v>
      </c>
      <c r="L147" s="21"/>
    </row>
    <row r="148" spans="1:12" s="59" customFormat="1" x14ac:dyDescent="0.25">
      <c r="A148" s="15">
        <v>21</v>
      </c>
      <c r="B148" s="22" t="s">
        <v>221</v>
      </c>
      <c r="C148" s="21">
        <v>5000939</v>
      </c>
      <c r="D148" s="23">
        <v>2002</v>
      </c>
      <c r="E148" s="23" t="s">
        <v>202</v>
      </c>
      <c r="F148" s="21" t="s">
        <v>24</v>
      </c>
      <c r="G148" s="25">
        <v>1045000</v>
      </c>
      <c r="H148" s="21">
        <v>1</v>
      </c>
      <c r="I148" s="20">
        <f t="shared" si="10"/>
        <v>1045000</v>
      </c>
      <c r="J148" s="21">
        <v>1</v>
      </c>
      <c r="K148" s="20">
        <f t="shared" si="11"/>
        <v>1045000</v>
      </c>
      <c r="L148" s="21"/>
    </row>
    <row r="149" spans="1:12" s="59" customFormat="1" x14ac:dyDescent="0.25">
      <c r="A149" s="15">
        <v>22</v>
      </c>
      <c r="B149" s="27" t="s">
        <v>222</v>
      </c>
      <c r="C149" s="21" t="s">
        <v>223</v>
      </c>
      <c r="D149" s="23">
        <v>2013</v>
      </c>
      <c r="E149" s="23" t="s">
        <v>202</v>
      </c>
      <c r="F149" s="21" t="s">
        <v>24</v>
      </c>
      <c r="G149" s="25">
        <v>2951100</v>
      </c>
      <c r="H149" s="21">
        <v>1</v>
      </c>
      <c r="I149" s="20">
        <f t="shared" si="10"/>
        <v>2951100</v>
      </c>
      <c r="J149" s="21">
        <v>1</v>
      </c>
      <c r="K149" s="20">
        <f t="shared" si="11"/>
        <v>2951100</v>
      </c>
      <c r="L149" s="21"/>
    </row>
    <row r="150" spans="1:12" s="59" customFormat="1" ht="24" x14ac:dyDescent="0.25">
      <c r="A150" s="15">
        <v>23</v>
      </c>
      <c r="B150" s="27" t="s">
        <v>224</v>
      </c>
      <c r="C150" s="21" t="s">
        <v>225</v>
      </c>
      <c r="D150" s="23">
        <v>2013</v>
      </c>
      <c r="E150" s="23" t="s">
        <v>202</v>
      </c>
      <c r="F150" s="21" t="s">
        <v>24</v>
      </c>
      <c r="G150" s="25">
        <v>2881500</v>
      </c>
      <c r="H150" s="21">
        <v>10</v>
      </c>
      <c r="I150" s="20">
        <f t="shared" si="10"/>
        <v>28815000</v>
      </c>
      <c r="J150" s="21">
        <v>10</v>
      </c>
      <c r="K150" s="20">
        <f t="shared" si="11"/>
        <v>28815000</v>
      </c>
      <c r="L150" s="21"/>
    </row>
    <row r="151" spans="1:12" s="59" customFormat="1" ht="24" x14ac:dyDescent="0.25">
      <c r="A151" s="15">
        <v>24</v>
      </c>
      <c r="B151" s="27" t="s">
        <v>224</v>
      </c>
      <c r="C151" s="21" t="s">
        <v>226</v>
      </c>
      <c r="D151" s="23">
        <v>2013</v>
      </c>
      <c r="E151" s="23" t="s">
        <v>202</v>
      </c>
      <c r="F151" s="21" t="s">
        <v>24</v>
      </c>
      <c r="G151" s="25">
        <v>2890000</v>
      </c>
      <c r="H151" s="21">
        <v>2</v>
      </c>
      <c r="I151" s="20">
        <f t="shared" si="10"/>
        <v>5780000</v>
      </c>
      <c r="J151" s="21">
        <v>2</v>
      </c>
      <c r="K151" s="20">
        <f t="shared" si="11"/>
        <v>5780000</v>
      </c>
      <c r="L151" s="21"/>
    </row>
    <row r="152" spans="1:12" s="59" customFormat="1" x14ac:dyDescent="0.25">
      <c r="A152" s="15">
        <v>25</v>
      </c>
      <c r="B152" s="22" t="s">
        <v>227</v>
      </c>
      <c r="C152" s="17" t="s">
        <v>228</v>
      </c>
      <c r="D152" s="23">
        <v>1996</v>
      </c>
      <c r="E152" s="23" t="s">
        <v>202</v>
      </c>
      <c r="F152" s="21" t="s">
        <v>24</v>
      </c>
      <c r="G152" s="25">
        <v>998000</v>
      </c>
      <c r="H152" s="21">
        <v>1</v>
      </c>
      <c r="I152" s="20">
        <f t="shared" si="10"/>
        <v>998000</v>
      </c>
      <c r="J152" s="21">
        <v>1</v>
      </c>
      <c r="K152" s="20">
        <f t="shared" si="11"/>
        <v>998000</v>
      </c>
      <c r="L152" s="21"/>
    </row>
    <row r="153" spans="1:12" s="59" customFormat="1" x14ac:dyDescent="0.25">
      <c r="A153" s="15">
        <v>26</v>
      </c>
      <c r="B153" s="22" t="s">
        <v>70</v>
      </c>
      <c r="C153" s="21">
        <v>5001127</v>
      </c>
      <c r="D153" s="23">
        <v>2004</v>
      </c>
      <c r="E153" s="23" t="s">
        <v>202</v>
      </c>
      <c r="F153" s="21" t="s">
        <v>24</v>
      </c>
      <c r="G153" s="25">
        <v>750000</v>
      </c>
      <c r="H153" s="21">
        <v>1</v>
      </c>
      <c r="I153" s="20">
        <f>G153*H153</f>
        <v>750000</v>
      </c>
      <c r="J153" s="21">
        <v>1</v>
      </c>
      <c r="K153" s="20">
        <f>J153*G153</f>
        <v>750000</v>
      </c>
      <c r="L153" s="21"/>
    </row>
    <row r="154" spans="1:12" s="59" customFormat="1" x14ac:dyDescent="0.25">
      <c r="A154" s="15">
        <v>27</v>
      </c>
      <c r="B154" s="22" t="s">
        <v>229</v>
      </c>
      <c r="C154" s="21">
        <v>5000639</v>
      </c>
      <c r="D154" s="23">
        <v>1999</v>
      </c>
      <c r="E154" s="23" t="s">
        <v>202</v>
      </c>
      <c r="F154" s="21" t="s">
        <v>24</v>
      </c>
      <c r="G154" s="25">
        <v>676500</v>
      </c>
      <c r="H154" s="21">
        <v>2</v>
      </c>
      <c r="I154" s="20">
        <f t="shared" si="10"/>
        <v>1353000</v>
      </c>
      <c r="J154" s="21">
        <v>2</v>
      </c>
      <c r="K154" s="20">
        <f t="shared" si="11"/>
        <v>1353000</v>
      </c>
      <c r="L154" s="21"/>
    </row>
    <row r="155" spans="1:12" s="59" customFormat="1" x14ac:dyDescent="0.25">
      <c r="A155" s="15">
        <v>28</v>
      </c>
      <c r="B155" s="27" t="s">
        <v>230</v>
      </c>
      <c r="C155" s="21">
        <v>5001042</v>
      </c>
      <c r="D155" s="23">
        <v>2003</v>
      </c>
      <c r="E155" s="23" t="s">
        <v>202</v>
      </c>
      <c r="F155" s="21" t="s">
        <v>24</v>
      </c>
      <c r="G155" s="25">
        <v>1795500</v>
      </c>
      <c r="H155" s="21">
        <v>1</v>
      </c>
      <c r="I155" s="20">
        <f t="shared" si="10"/>
        <v>1795500</v>
      </c>
      <c r="J155" s="21">
        <v>1</v>
      </c>
      <c r="K155" s="20">
        <f t="shared" si="11"/>
        <v>1795500</v>
      </c>
      <c r="L155" s="21"/>
    </row>
    <row r="156" spans="1:12" s="59" customFormat="1" x14ac:dyDescent="0.25">
      <c r="A156" s="15">
        <v>29</v>
      </c>
      <c r="B156" s="27" t="s">
        <v>231</v>
      </c>
      <c r="C156" s="21">
        <v>5001061</v>
      </c>
      <c r="D156" s="23">
        <v>2003</v>
      </c>
      <c r="E156" s="23" t="s">
        <v>202</v>
      </c>
      <c r="F156" s="21" t="s">
        <v>24</v>
      </c>
      <c r="G156" s="25">
        <v>1634125</v>
      </c>
      <c r="H156" s="21">
        <v>1</v>
      </c>
      <c r="I156" s="20">
        <f t="shared" si="10"/>
        <v>1634125</v>
      </c>
      <c r="J156" s="21">
        <v>1</v>
      </c>
      <c r="K156" s="20">
        <f t="shared" si="11"/>
        <v>1634125</v>
      </c>
      <c r="L156" s="21"/>
    </row>
    <row r="157" spans="1:12" s="59" customFormat="1" x14ac:dyDescent="0.25">
      <c r="A157" s="15">
        <v>30</v>
      </c>
      <c r="B157" s="22" t="s">
        <v>102</v>
      </c>
      <c r="C157" s="21">
        <v>5000804</v>
      </c>
      <c r="D157" s="23">
        <v>2001</v>
      </c>
      <c r="E157" s="23" t="s">
        <v>202</v>
      </c>
      <c r="F157" s="21" t="s">
        <v>24</v>
      </c>
      <c r="G157" s="25">
        <v>495000</v>
      </c>
      <c r="H157" s="21">
        <v>2</v>
      </c>
      <c r="I157" s="20">
        <f t="shared" si="10"/>
        <v>990000</v>
      </c>
      <c r="J157" s="21">
        <v>2</v>
      </c>
      <c r="K157" s="20">
        <f t="shared" si="11"/>
        <v>990000</v>
      </c>
      <c r="L157" s="21"/>
    </row>
    <row r="158" spans="1:12" s="59" customFormat="1" x14ac:dyDescent="0.25">
      <c r="A158" s="15">
        <v>31</v>
      </c>
      <c r="B158" s="22" t="s">
        <v>102</v>
      </c>
      <c r="C158" s="21">
        <v>5000734</v>
      </c>
      <c r="D158" s="23">
        <v>2000</v>
      </c>
      <c r="E158" s="23" t="s">
        <v>202</v>
      </c>
      <c r="F158" s="21" t="s">
        <v>24</v>
      </c>
      <c r="G158" s="25">
        <v>418000</v>
      </c>
      <c r="H158" s="21">
        <v>4</v>
      </c>
      <c r="I158" s="20">
        <f t="shared" si="10"/>
        <v>1672000</v>
      </c>
      <c r="J158" s="21">
        <v>4</v>
      </c>
      <c r="K158" s="20">
        <f t="shared" si="11"/>
        <v>1672000</v>
      </c>
      <c r="L158" s="21"/>
    </row>
    <row r="159" spans="1:12" s="59" customFormat="1" x14ac:dyDescent="0.25">
      <c r="A159" s="15">
        <v>32</v>
      </c>
      <c r="B159" s="22" t="s">
        <v>102</v>
      </c>
      <c r="C159" s="21">
        <v>5000804</v>
      </c>
      <c r="D159" s="23">
        <v>2001</v>
      </c>
      <c r="E159" s="23" t="s">
        <v>202</v>
      </c>
      <c r="F159" s="21" t="s">
        <v>24</v>
      </c>
      <c r="G159" s="25">
        <v>495000</v>
      </c>
      <c r="H159" s="21">
        <v>2</v>
      </c>
      <c r="I159" s="20">
        <f t="shared" si="10"/>
        <v>990000</v>
      </c>
      <c r="J159" s="21">
        <v>2</v>
      </c>
      <c r="K159" s="20">
        <f t="shared" si="11"/>
        <v>990000</v>
      </c>
      <c r="L159" s="21"/>
    </row>
    <row r="160" spans="1:12" s="59" customFormat="1" x14ac:dyDescent="0.25">
      <c r="A160" s="15">
        <v>33</v>
      </c>
      <c r="B160" s="22" t="s">
        <v>102</v>
      </c>
      <c r="C160" s="21">
        <v>5000730</v>
      </c>
      <c r="D160" s="23">
        <v>2000</v>
      </c>
      <c r="E160" s="23" t="s">
        <v>202</v>
      </c>
      <c r="F160" s="21" t="s">
        <v>24</v>
      </c>
      <c r="G160" s="25">
        <v>825000</v>
      </c>
      <c r="H160" s="21">
        <v>3</v>
      </c>
      <c r="I160" s="20">
        <f t="shared" si="10"/>
        <v>2475000</v>
      </c>
      <c r="J160" s="21">
        <v>3</v>
      </c>
      <c r="K160" s="20">
        <f t="shared" si="11"/>
        <v>2475000</v>
      </c>
      <c r="L160" s="21"/>
    </row>
    <row r="161" spans="1:12" s="59" customFormat="1" x14ac:dyDescent="0.25">
      <c r="A161" s="15">
        <v>34</v>
      </c>
      <c r="B161" s="22" t="s">
        <v>102</v>
      </c>
      <c r="C161" s="21" t="s">
        <v>232</v>
      </c>
      <c r="D161" s="23">
        <v>2009</v>
      </c>
      <c r="E161" s="23" t="s">
        <v>202</v>
      </c>
      <c r="F161" s="21" t="s">
        <v>24</v>
      </c>
      <c r="G161" s="25">
        <v>900000</v>
      </c>
      <c r="H161" s="21">
        <v>2</v>
      </c>
      <c r="I161" s="20">
        <f t="shared" si="10"/>
        <v>1800000</v>
      </c>
      <c r="J161" s="21">
        <v>2</v>
      </c>
      <c r="K161" s="20">
        <f t="shared" si="11"/>
        <v>1800000</v>
      </c>
      <c r="L161" s="21"/>
    </row>
    <row r="162" spans="1:12" s="59" customFormat="1" x14ac:dyDescent="0.25">
      <c r="A162" s="15">
        <v>35</v>
      </c>
      <c r="B162" s="22" t="s">
        <v>102</v>
      </c>
      <c r="C162" s="21" t="s">
        <v>233</v>
      </c>
      <c r="D162" s="23">
        <v>2009</v>
      </c>
      <c r="E162" s="23" t="s">
        <v>202</v>
      </c>
      <c r="F162" s="21" t="s">
        <v>24</v>
      </c>
      <c r="G162" s="25">
        <v>1500000</v>
      </c>
      <c r="H162" s="21">
        <v>2</v>
      </c>
      <c r="I162" s="20">
        <f t="shared" si="10"/>
        <v>3000000</v>
      </c>
      <c r="J162" s="21">
        <v>2</v>
      </c>
      <c r="K162" s="20">
        <f t="shared" si="11"/>
        <v>3000000</v>
      </c>
      <c r="L162" s="21"/>
    </row>
    <row r="163" spans="1:12" s="59" customFormat="1" x14ac:dyDescent="0.25">
      <c r="A163" s="15">
        <v>36</v>
      </c>
      <c r="B163" s="22" t="s">
        <v>234</v>
      </c>
      <c r="C163" s="21">
        <v>5001588</v>
      </c>
      <c r="D163" s="23">
        <v>2007</v>
      </c>
      <c r="E163" s="23" t="s">
        <v>202</v>
      </c>
      <c r="F163" s="21" t="s">
        <v>24</v>
      </c>
      <c r="G163" s="25">
        <v>1855000</v>
      </c>
      <c r="H163" s="21">
        <v>2</v>
      </c>
      <c r="I163" s="20">
        <f t="shared" si="10"/>
        <v>3710000</v>
      </c>
      <c r="J163" s="21">
        <v>2</v>
      </c>
      <c r="K163" s="20">
        <f t="shared" si="11"/>
        <v>3710000</v>
      </c>
      <c r="L163" s="21"/>
    </row>
    <row r="164" spans="1:12" s="59" customFormat="1" x14ac:dyDescent="0.25">
      <c r="A164" s="15">
        <v>37</v>
      </c>
      <c r="B164" s="22" t="s">
        <v>234</v>
      </c>
      <c r="C164" s="21" t="s">
        <v>235</v>
      </c>
      <c r="D164" s="23">
        <v>2010</v>
      </c>
      <c r="E164" s="23" t="s">
        <v>202</v>
      </c>
      <c r="F164" s="21" t="s">
        <v>24</v>
      </c>
      <c r="G164" s="25">
        <v>2661000</v>
      </c>
      <c r="H164" s="21">
        <v>1</v>
      </c>
      <c r="I164" s="20">
        <f t="shared" si="10"/>
        <v>2661000</v>
      </c>
      <c r="J164" s="21">
        <v>1</v>
      </c>
      <c r="K164" s="20">
        <f t="shared" si="11"/>
        <v>2661000</v>
      </c>
      <c r="L164" s="21"/>
    </row>
    <row r="165" spans="1:12" s="59" customFormat="1" x14ac:dyDescent="0.25">
      <c r="A165" s="15">
        <v>38</v>
      </c>
      <c r="B165" s="22" t="s">
        <v>234</v>
      </c>
      <c r="C165" s="21" t="s">
        <v>236</v>
      </c>
      <c r="D165" s="23">
        <v>2008</v>
      </c>
      <c r="E165" s="23" t="s">
        <v>202</v>
      </c>
      <c r="F165" s="21" t="s">
        <v>24</v>
      </c>
      <c r="G165" s="25">
        <v>2395000</v>
      </c>
      <c r="H165" s="21">
        <v>1</v>
      </c>
      <c r="I165" s="20">
        <f t="shared" si="10"/>
        <v>2395000</v>
      </c>
      <c r="J165" s="21">
        <v>1</v>
      </c>
      <c r="K165" s="20">
        <f t="shared" si="11"/>
        <v>2395000</v>
      </c>
      <c r="L165" s="21"/>
    </row>
    <row r="166" spans="1:12" s="59" customFormat="1" x14ac:dyDescent="0.25">
      <c r="A166" s="15">
        <v>39</v>
      </c>
      <c r="B166" s="22" t="s">
        <v>237</v>
      </c>
      <c r="C166" s="21">
        <v>5001185</v>
      </c>
      <c r="D166" s="23">
        <v>2005</v>
      </c>
      <c r="E166" s="23" t="s">
        <v>202</v>
      </c>
      <c r="F166" s="21" t="s">
        <v>24</v>
      </c>
      <c r="G166" s="25">
        <v>1376000</v>
      </c>
      <c r="H166" s="21">
        <v>3</v>
      </c>
      <c r="I166" s="20">
        <f t="shared" si="10"/>
        <v>4128000</v>
      </c>
      <c r="J166" s="21">
        <v>3</v>
      </c>
      <c r="K166" s="20">
        <f t="shared" si="11"/>
        <v>4128000</v>
      </c>
      <c r="L166" s="21"/>
    </row>
    <row r="167" spans="1:12" s="59" customFormat="1" x14ac:dyDescent="0.25">
      <c r="A167" s="15">
        <v>40</v>
      </c>
      <c r="B167" s="22" t="s">
        <v>238</v>
      </c>
      <c r="C167" s="21" t="s">
        <v>239</v>
      </c>
      <c r="D167" s="23">
        <v>2009</v>
      </c>
      <c r="E167" s="23" t="s">
        <v>202</v>
      </c>
      <c r="F167" s="21" t="s">
        <v>24</v>
      </c>
      <c r="G167" s="25">
        <v>2698000</v>
      </c>
      <c r="H167" s="21">
        <v>1</v>
      </c>
      <c r="I167" s="20">
        <f t="shared" si="10"/>
        <v>2698000</v>
      </c>
      <c r="J167" s="21">
        <v>1</v>
      </c>
      <c r="K167" s="20">
        <f t="shared" si="11"/>
        <v>2698000</v>
      </c>
      <c r="L167" s="21"/>
    </row>
    <row r="168" spans="1:12" s="59" customFormat="1" x14ac:dyDescent="0.25">
      <c r="A168" s="15">
        <v>41</v>
      </c>
      <c r="B168" s="22" t="s">
        <v>26</v>
      </c>
      <c r="C168" s="21">
        <v>5001123</v>
      </c>
      <c r="D168" s="23">
        <v>2004</v>
      </c>
      <c r="E168" s="23" t="s">
        <v>202</v>
      </c>
      <c r="F168" s="21" t="s">
        <v>24</v>
      </c>
      <c r="G168" s="25">
        <v>1575000</v>
      </c>
      <c r="H168" s="21">
        <v>2</v>
      </c>
      <c r="I168" s="20">
        <f t="shared" si="10"/>
        <v>3150000</v>
      </c>
      <c r="J168" s="21">
        <v>2</v>
      </c>
      <c r="K168" s="20">
        <f t="shared" si="11"/>
        <v>3150000</v>
      </c>
      <c r="L168" s="21"/>
    </row>
    <row r="169" spans="1:12" s="59" customFormat="1" x14ac:dyDescent="0.25">
      <c r="A169" s="15">
        <v>42</v>
      </c>
      <c r="B169" s="22" t="s">
        <v>26</v>
      </c>
      <c r="C169" s="21">
        <v>5001146</v>
      </c>
      <c r="D169" s="23">
        <v>2005</v>
      </c>
      <c r="E169" s="23" t="s">
        <v>202</v>
      </c>
      <c r="F169" s="21" t="s">
        <v>24</v>
      </c>
      <c r="G169" s="25">
        <v>1800000</v>
      </c>
      <c r="H169" s="21">
        <v>10</v>
      </c>
      <c r="I169" s="20">
        <f t="shared" si="10"/>
        <v>18000000</v>
      </c>
      <c r="J169" s="21">
        <v>10</v>
      </c>
      <c r="K169" s="20">
        <f t="shared" si="11"/>
        <v>18000000</v>
      </c>
      <c r="L169" s="21"/>
    </row>
    <row r="170" spans="1:12" s="59" customFormat="1" x14ac:dyDescent="0.25">
      <c r="A170" s="15">
        <v>43</v>
      </c>
      <c r="B170" s="22" t="s">
        <v>26</v>
      </c>
      <c r="C170" s="21">
        <v>5001162</v>
      </c>
      <c r="D170" s="23">
        <v>2005</v>
      </c>
      <c r="E170" s="23" t="s">
        <v>202</v>
      </c>
      <c r="F170" s="21" t="s">
        <v>24</v>
      </c>
      <c r="G170" s="25">
        <v>1800000</v>
      </c>
      <c r="H170" s="21">
        <v>2</v>
      </c>
      <c r="I170" s="20">
        <f t="shared" si="10"/>
        <v>3600000</v>
      </c>
      <c r="J170" s="21">
        <v>2</v>
      </c>
      <c r="K170" s="20">
        <f t="shared" si="11"/>
        <v>3600000</v>
      </c>
      <c r="L170" s="21"/>
    </row>
    <row r="171" spans="1:12" s="59" customFormat="1" x14ac:dyDescent="0.25">
      <c r="A171" s="15">
        <v>44</v>
      </c>
      <c r="B171" s="22" t="s">
        <v>26</v>
      </c>
      <c r="C171" s="21">
        <v>5001211</v>
      </c>
      <c r="D171" s="23">
        <v>2005</v>
      </c>
      <c r="E171" s="23" t="s">
        <v>202</v>
      </c>
      <c r="F171" s="21" t="s">
        <v>24</v>
      </c>
      <c r="G171" s="25">
        <v>1800000</v>
      </c>
      <c r="H171" s="21">
        <v>4</v>
      </c>
      <c r="I171" s="20">
        <f t="shared" si="10"/>
        <v>7200000</v>
      </c>
      <c r="J171" s="21">
        <v>4</v>
      </c>
      <c r="K171" s="20">
        <f t="shared" si="11"/>
        <v>7200000</v>
      </c>
      <c r="L171" s="21"/>
    </row>
    <row r="172" spans="1:12" s="59" customFormat="1" x14ac:dyDescent="0.25">
      <c r="A172" s="15">
        <v>45</v>
      </c>
      <c r="B172" s="22" t="s">
        <v>26</v>
      </c>
      <c r="C172" s="21">
        <v>5001610</v>
      </c>
      <c r="D172" s="23">
        <v>2008</v>
      </c>
      <c r="E172" s="23" t="s">
        <v>202</v>
      </c>
      <c r="F172" s="21" t="s">
        <v>24</v>
      </c>
      <c r="G172" s="25">
        <v>1950000</v>
      </c>
      <c r="H172" s="21">
        <v>1</v>
      </c>
      <c r="I172" s="20">
        <f t="shared" si="10"/>
        <v>1950000</v>
      </c>
      <c r="J172" s="21">
        <v>1</v>
      </c>
      <c r="K172" s="20">
        <f t="shared" si="11"/>
        <v>1950000</v>
      </c>
      <c r="L172" s="21"/>
    </row>
    <row r="173" spans="1:12" s="59" customFormat="1" x14ac:dyDescent="0.25">
      <c r="A173" s="15">
        <v>46</v>
      </c>
      <c r="B173" s="22" t="s">
        <v>26</v>
      </c>
      <c r="C173" s="21">
        <v>5001837</v>
      </c>
      <c r="D173" s="23">
        <v>2009</v>
      </c>
      <c r="E173" s="23" t="s">
        <v>202</v>
      </c>
      <c r="F173" s="21" t="s">
        <v>24</v>
      </c>
      <c r="G173" s="25">
        <v>2600000</v>
      </c>
      <c r="H173" s="21">
        <v>1</v>
      </c>
      <c r="I173" s="20">
        <f t="shared" si="10"/>
        <v>2600000</v>
      </c>
      <c r="J173" s="21">
        <v>1</v>
      </c>
      <c r="K173" s="20">
        <f t="shared" si="11"/>
        <v>2600000</v>
      </c>
      <c r="L173" s="21"/>
    </row>
    <row r="174" spans="1:12" s="59" customFormat="1" x14ac:dyDescent="0.25">
      <c r="A174" s="15">
        <v>47</v>
      </c>
      <c r="B174" s="22" t="s">
        <v>26</v>
      </c>
      <c r="C174" s="21" t="s">
        <v>240</v>
      </c>
      <c r="D174" s="23">
        <v>2008</v>
      </c>
      <c r="E174" s="23" t="s">
        <v>202</v>
      </c>
      <c r="F174" s="21" t="s">
        <v>24</v>
      </c>
      <c r="G174" s="25">
        <v>2600000</v>
      </c>
      <c r="H174" s="21">
        <v>2</v>
      </c>
      <c r="I174" s="20">
        <f t="shared" si="10"/>
        <v>5200000</v>
      </c>
      <c r="J174" s="21">
        <v>2</v>
      </c>
      <c r="K174" s="20">
        <f t="shared" si="11"/>
        <v>5200000</v>
      </c>
      <c r="L174" s="21"/>
    </row>
    <row r="175" spans="1:12" s="59" customFormat="1" x14ac:dyDescent="0.25">
      <c r="A175" s="15">
        <v>48</v>
      </c>
      <c r="B175" s="22" t="s">
        <v>241</v>
      </c>
      <c r="C175" s="21" t="s">
        <v>242</v>
      </c>
      <c r="D175" s="23">
        <v>2010</v>
      </c>
      <c r="E175" s="23" t="s">
        <v>202</v>
      </c>
      <c r="F175" s="21" t="s">
        <v>24</v>
      </c>
      <c r="G175" s="25">
        <v>2900000</v>
      </c>
      <c r="H175" s="21">
        <v>2</v>
      </c>
      <c r="I175" s="20">
        <f t="shared" si="10"/>
        <v>5800000</v>
      </c>
      <c r="J175" s="21">
        <v>2</v>
      </c>
      <c r="K175" s="20">
        <f t="shared" si="11"/>
        <v>5800000</v>
      </c>
      <c r="L175" s="21"/>
    </row>
    <row r="176" spans="1:12" s="59" customFormat="1" x14ac:dyDescent="0.25">
      <c r="A176" s="15">
        <v>49</v>
      </c>
      <c r="B176" s="22" t="s">
        <v>243</v>
      </c>
      <c r="C176" s="21" t="s">
        <v>244</v>
      </c>
      <c r="D176" s="23">
        <v>2013</v>
      </c>
      <c r="E176" s="23" t="s">
        <v>202</v>
      </c>
      <c r="F176" s="21" t="s">
        <v>24</v>
      </c>
      <c r="G176" s="25">
        <v>2149200</v>
      </c>
      <c r="H176" s="21">
        <v>1</v>
      </c>
      <c r="I176" s="20">
        <f t="shared" si="10"/>
        <v>2149200</v>
      </c>
      <c r="J176" s="21">
        <v>1</v>
      </c>
      <c r="K176" s="20">
        <f t="shared" si="11"/>
        <v>2149200</v>
      </c>
      <c r="L176" s="21"/>
    </row>
    <row r="177" spans="1:12" s="59" customFormat="1" x14ac:dyDescent="0.25">
      <c r="A177" s="15">
        <v>50</v>
      </c>
      <c r="B177" s="27" t="s">
        <v>245</v>
      </c>
      <c r="C177" s="21" t="s">
        <v>246</v>
      </c>
      <c r="D177" s="23">
        <v>2014</v>
      </c>
      <c r="E177" s="23" t="s">
        <v>202</v>
      </c>
      <c r="F177" s="21" t="s">
        <v>24</v>
      </c>
      <c r="G177" s="25">
        <v>4849999</v>
      </c>
      <c r="H177" s="21">
        <v>1</v>
      </c>
      <c r="I177" s="20">
        <f t="shared" si="10"/>
        <v>4849999</v>
      </c>
      <c r="J177" s="21">
        <v>1</v>
      </c>
      <c r="K177" s="20">
        <f t="shared" si="11"/>
        <v>4849999</v>
      </c>
      <c r="L177" s="29"/>
    </row>
    <row r="178" spans="1:12" s="59" customFormat="1" x14ac:dyDescent="0.25">
      <c r="A178" s="15">
        <v>51</v>
      </c>
      <c r="B178" s="22" t="s">
        <v>247</v>
      </c>
      <c r="C178" s="21" t="s">
        <v>248</v>
      </c>
      <c r="D178" s="23"/>
      <c r="E178" s="23" t="s">
        <v>202</v>
      </c>
      <c r="F178" s="21" t="s">
        <v>249</v>
      </c>
      <c r="G178" s="25">
        <v>600000</v>
      </c>
      <c r="H178" s="21">
        <v>1</v>
      </c>
      <c r="I178" s="20">
        <f>G178*H178</f>
        <v>600000</v>
      </c>
      <c r="J178" s="21">
        <v>1</v>
      </c>
      <c r="K178" s="20">
        <f>J178*G178</f>
        <v>600000</v>
      </c>
      <c r="L178" s="21"/>
    </row>
    <row r="179" spans="1:12" s="59" customFormat="1" x14ac:dyDescent="0.25">
      <c r="A179" s="15">
        <v>52</v>
      </c>
      <c r="B179" s="22" t="s">
        <v>250</v>
      </c>
      <c r="C179" s="21" t="s">
        <v>251</v>
      </c>
      <c r="D179" s="23">
        <v>2010</v>
      </c>
      <c r="E179" s="23" t="s">
        <v>202</v>
      </c>
      <c r="F179" s="21" t="s">
        <v>252</v>
      </c>
      <c r="G179" s="25">
        <v>1450000</v>
      </c>
      <c r="H179" s="21">
        <v>2</v>
      </c>
      <c r="I179" s="20">
        <f t="shared" si="10"/>
        <v>2900000</v>
      </c>
      <c r="J179" s="21">
        <v>2</v>
      </c>
      <c r="K179" s="20">
        <f t="shared" si="11"/>
        <v>2900000</v>
      </c>
      <c r="L179" s="21"/>
    </row>
    <row r="180" spans="1:12" s="59" customFormat="1" x14ac:dyDescent="0.25">
      <c r="A180" s="15">
        <v>53</v>
      </c>
      <c r="B180" s="22" t="s">
        <v>253</v>
      </c>
      <c r="C180" s="21" t="s">
        <v>254</v>
      </c>
      <c r="D180" s="23">
        <v>2010</v>
      </c>
      <c r="E180" s="23" t="s">
        <v>202</v>
      </c>
      <c r="F180" s="21" t="s">
        <v>24</v>
      </c>
      <c r="G180" s="25">
        <v>500000</v>
      </c>
      <c r="H180" s="21">
        <v>1</v>
      </c>
      <c r="I180" s="20">
        <f t="shared" si="10"/>
        <v>500000</v>
      </c>
      <c r="J180" s="21">
        <v>1</v>
      </c>
      <c r="K180" s="20">
        <f t="shared" si="11"/>
        <v>500000</v>
      </c>
      <c r="L180" s="21"/>
    </row>
    <row r="181" spans="1:12" s="59" customFormat="1" x14ac:dyDescent="0.25">
      <c r="A181" s="15">
        <v>54</v>
      </c>
      <c r="B181" s="22" t="s">
        <v>255</v>
      </c>
      <c r="C181" s="21">
        <v>5001582</v>
      </c>
      <c r="D181" s="23">
        <v>2007</v>
      </c>
      <c r="E181" s="23" t="s">
        <v>202</v>
      </c>
      <c r="F181" s="21" t="s">
        <v>24</v>
      </c>
      <c r="G181" s="25">
        <v>1200000</v>
      </c>
      <c r="H181" s="21">
        <v>1</v>
      </c>
      <c r="I181" s="20">
        <f t="shared" si="10"/>
        <v>1200000</v>
      </c>
      <c r="J181" s="21">
        <v>1</v>
      </c>
      <c r="K181" s="20">
        <f t="shared" si="11"/>
        <v>1200000</v>
      </c>
      <c r="L181" s="21"/>
    </row>
    <row r="182" spans="1:12" s="59" customFormat="1" x14ac:dyDescent="0.25">
      <c r="A182" s="15">
        <v>55</v>
      </c>
      <c r="B182" s="22" t="s">
        <v>255</v>
      </c>
      <c r="C182" s="21">
        <v>5001611</v>
      </c>
      <c r="D182" s="23">
        <v>2008</v>
      </c>
      <c r="E182" s="23" t="s">
        <v>202</v>
      </c>
      <c r="F182" s="21" t="s">
        <v>24</v>
      </c>
      <c r="G182" s="25">
        <v>1350001</v>
      </c>
      <c r="H182" s="21">
        <v>1</v>
      </c>
      <c r="I182" s="20">
        <f t="shared" si="10"/>
        <v>1350001</v>
      </c>
      <c r="J182" s="21">
        <v>1</v>
      </c>
      <c r="K182" s="20">
        <f t="shared" si="11"/>
        <v>1350001</v>
      </c>
      <c r="L182" s="21"/>
    </row>
    <row r="183" spans="1:12" s="59" customFormat="1" x14ac:dyDescent="0.25">
      <c r="A183" s="15">
        <v>56</v>
      </c>
      <c r="B183" s="22" t="s">
        <v>256</v>
      </c>
      <c r="C183" s="21" t="s">
        <v>257</v>
      </c>
      <c r="D183" s="23">
        <v>2013</v>
      </c>
      <c r="E183" s="23" t="s">
        <v>202</v>
      </c>
      <c r="F183" s="21" t="s">
        <v>24</v>
      </c>
      <c r="G183" s="25">
        <v>2139500</v>
      </c>
      <c r="H183" s="21">
        <v>1</v>
      </c>
      <c r="I183" s="20">
        <f t="shared" si="10"/>
        <v>2139500</v>
      </c>
      <c r="J183" s="21">
        <v>1</v>
      </c>
      <c r="K183" s="20">
        <f t="shared" si="11"/>
        <v>2139500</v>
      </c>
      <c r="L183" s="21"/>
    </row>
    <row r="184" spans="1:12" s="59" customFormat="1" x14ac:dyDescent="0.25">
      <c r="A184" s="15">
        <v>57</v>
      </c>
      <c r="B184" s="22" t="s">
        <v>258</v>
      </c>
      <c r="C184" s="21">
        <v>5001581</v>
      </c>
      <c r="D184" s="23">
        <v>2007</v>
      </c>
      <c r="E184" s="23" t="s">
        <v>202</v>
      </c>
      <c r="F184" s="21" t="s">
        <v>24</v>
      </c>
      <c r="G184" s="25">
        <v>650000</v>
      </c>
      <c r="H184" s="21">
        <v>1</v>
      </c>
      <c r="I184" s="20">
        <f t="shared" si="10"/>
        <v>650000</v>
      </c>
      <c r="J184" s="21">
        <v>1</v>
      </c>
      <c r="K184" s="20">
        <f t="shared" si="11"/>
        <v>650000</v>
      </c>
      <c r="L184" s="21"/>
    </row>
    <row r="185" spans="1:12" s="59" customFormat="1" x14ac:dyDescent="0.25">
      <c r="A185" s="15">
        <v>58</v>
      </c>
      <c r="B185" s="22" t="s">
        <v>259</v>
      </c>
      <c r="C185" s="21" t="s">
        <v>260</v>
      </c>
      <c r="D185" s="23">
        <v>2013</v>
      </c>
      <c r="E185" s="23" t="s">
        <v>202</v>
      </c>
      <c r="F185" s="21" t="s">
        <v>24</v>
      </c>
      <c r="G185" s="25">
        <v>1762100</v>
      </c>
      <c r="H185" s="21">
        <v>1</v>
      </c>
      <c r="I185" s="20">
        <f t="shared" si="10"/>
        <v>1762100</v>
      </c>
      <c r="J185" s="21">
        <v>1</v>
      </c>
      <c r="K185" s="20">
        <f t="shared" si="11"/>
        <v>1762100</v>
      </c>
      <c r="L185" s="21"/>
    </row>
    <row r="186" spans="1:12" s="59" customFormat="1" x14ac:dyDescent="0.25">
      <c r="A186" s="15">
        <v>59</v>
      </c>
      <c r="B186" s="22" t="s">
        <v>261</v>
      </c>
      <c r="C186" s="21" t="s">
        <v>262</v>
      </c>
      <c r="D186" s="23">
        <v>2008</v>
      </c>
      <c r="E186" s="23" t="s">
        <v>202</v>
      </c>
      <c r="F186" s="21" t="s">
        <v>24</v>
      </c>
      <c r="G186" s="25">
        <v>13000</v>
      </c>
      <c r="H186" s="21">
        <v>100</v>
      </c>
      <c r="I186" s="20">
        <f t="shared" si="10"/>
        <v>1300000</v>
      </c>
      <c r="J186" s="21">
        <v>100</v>
      </c>
      <c r="K186" s="20">
        <f t="shared" si="11"/>
        <v>1300000</v>
      </c>
      <c r="L186" s="21"/>
    </row>
    <row r="187" spans="1:12" s="59" customFormat="1" x14ac:dyDescent="0.25">
      <c r="A187" s="15">
        <v>60</v>
      </c>
      <c r="B187" s="22" t="s">
        <v>263</v>
      </c>
      <c r="C187" s="21" t="s">
        <v>264</v>
      </c>
      <c r="D187" s="23">
        <v>2011</v>
      </c>
      <c r="E187" s="23" t="s">
        <v>202</v>
      </c>
      <c r="F187" s="21" t="s">
        <v>24</v>
      </c>
      <c r="G187" s="25">
        <v>35200</v>
      </c>
      <c r="H187" s="21">
        <v>500</v>
      </c>
      <c r="I187" s="20">
        <f t="shared" ref="I187:I246" si="12">G187*H187</f>
        <v>17600000</v>
      </c>
      <c r="J187" s="21">
        <v>500</v>
      </c>
      <c r="K187" s="20">
        <f t="shared" ref="K187:K246" si="13">J187*G187</f>
        <v>17600000</v>
      </c>
      <c r="L187" s="21"/>
    </row>
    <row r="188" spans="1:12" s="59" customFormat="1" ht="17.25" customHeight="1" x14ac:dyDescent="0.25">
      <c r="A188" s="15">
        <v>61</v>
      </c>
      <c r="B188" s="22" t="s">
        <v>265</v>
      </c>
      <c r="C188" s="21">
        <v>5001333</v>
      </c>
      <c r="D188" s="23">
        <v>2006</v>
      </c>
      <c r="E188" s="23" t="s">
        <v>202</v>
      </c>
      <c r="F188" s="21" t="s">
        <v>24</v>
      </c>
      <c r="G188" s="25">
        <v>85000</v>
      </c>
      <c r="H188" s="21">
        <f>50-8</f>
        <v>42</v>
      </c>
      <c r="I188" s="20">
        <f t="shared" si="12"/>
        <v>3570000</v>
      </c>
      <c r="J188" s="21">
        <v>42</v>
      </c>
      <c r="K188" s="20">
        <f t="shared" si="13"/>
        <v>3570000</v>
      </c>
      <c r="L188" s="29"/>
    </row>
    <row r="189" spans="1:12" s="59" customFormat="1" x14ac:dyDescent="0.25">
      <c r="A189" s="15">
        <v>62</v>
      </c>
      <c r="B189" s="22" t="s">
        <v>266</v>
      </c>
      <c r="C189" s="21" t="s">
        <v>267</v>
      </c>
      <c r="D189" s="23">
        <v>2010</v>
      </c>
      <c r="E189" s="23" t="s">
        <v>202</v>
      </c>
      <c r="F189" s="21" t="s">
        <v>24</v>
      </c>
      <c r="G189" s="25">
        <v>233000</v>
      </c>
      <c r="H189" s="21">
        <v>1</v>
      </c>
      <c r="I189" s="20">
        <f t="shared" si="12"/>
        <v>233000</v>
      </c>
      <c r="J189" s="21">
        <v>1</v>
      </c>
      <c r="K189" s="20">
        <f t="shared" si="13"/>
        <v>233000</v>
      </c>
      <c r="L189" s="21"/>
    </row>
    <row r="190" spans="1:12" s="59" customFormat="1" x14ac:dyDescent="0.25">
      <c r="A190" s="15">
        <v>63</v>
      </c>
      <c r="B190" s="22" t="s">
        <v>268</v>
      </c>
      <c r="C190" s="21">
        <v>5001483</v>
      </c>
      <c r="D190" s="23">
        <v>2007</v>
      </c>
      <c r="E190" s="23" t="s">
        <v>202</v>
      </c>
      <c r="F190" s="21" t="s">
        <v>24</v>
      </c>
      <c r="G190" s="25">
        <v>600000</v>
      </c>
      <c r="H190" s="21">
        <v>10</v>
      </c>
      <c r="I190" s="20">
        <f t="shared" si="12"/>
        <v>6000000</v>
      </c>
      <c r="J190" s="21">
        <v>10</v>
      </c>
      <c r="K190" s="20">
        <f t="shared" si="13"/>
        <v>6000000</v>
      </c>
      <c r="L190" s="21"/>
    </row>
    <row r="191" spans="1:12" s="59" customFormat="1" x14ac:dyDescent="0.25">
      <c r="A191" s="15">
        <v>64</v>
      </c>
      <c r="B191" s="22" t="s">
        <v>269</v>
      </c>
      <c r="C191" s="21">
        <v>5001484</v>
      </c>
      <c r="D191" s="23">
        <v>2007</v>
      </c>
      <c r="E191" s="23" t="s">
        <v>202</v>
      </c>
      <c r="F191" s="21" t="s">
        <v>24</v>
      </c>
      <c r="G191" s="25">
        <v>600000</v>
      </c>
      <c r="H191" s="21">
        <v>10</v>
      </c>
      <c r="I191" s="20">
        <f t="shared" si="12"/>
        <v>6000000</v>
      </c>
      <c r="J191" s="21">
        <v>10</v>
      </c>
      <c r="K191" s="20">
        <f t="shared" si="13"/>
        <v>6000000</v>
      </c>
      <c r="L191" s="21"/>
    </row>
    <row r="192" spans="1:12" s="59" customFormat="1" x14ac:dyDescent="0.25">
      <c r="A192" s="15">
        <v>65</v>
      </c>
      <c r="B192" s="22" t="s">
        <v>270</v>
      </c>
      <c r="C192" s="21" t="s">
        <v>271</v>
      </c>
      <c r="D192" s="23">
        <v>2013</v>
      </c>
      <c r="E192" s="23" t="s">
        <v>202</v>
      </c>
      <c r="F192" s="21" t="s">
        <v>24</v>
      </c>
      <c r="G192" s="25">
        <v>165000</v>
      </c>
      <c r="H192" s="21">
        <v>50</v>
      </c>
      <c r="I192" s="20">
        <f t="shared" si="12"/>
        <v>8250000</v>
      </c>
      <c r="J192" s="21">
        <v>50</v>
      </c>
      <c r="K192" s="20">
        <f t="shared" si="13"/>
        <v>8250000</v>
      </c>
      <c r="L192" s="21"/>
    </row>
    <row r="193" spans="1:12" s="59" customFormat="1" x14ac:dyDescent="0.25">
      <c r="A193" s="15">
        <v>66</v>
      </c>
      <c r="B193" s="22" t="s">
        <v>272</v>
      </c>
      <c r="C193" s="21">
        <v>5001575</v>
      </c>
      <c r="D193" s="23">
        <v>2007</v>
      </c>
      <c r="E193" s="23" t="s">
        <v>202</v>
      </c>
      <c r="F193" s="21" t="s">
        <v>24</v>
      </c>
      <c r="G193" s="25">
        <v>150000</v>
      </c>
      <c r="H193" s="21">
        <v>51</v>
      </c>
      <c r="I193" s="20">
        <f t="shared" si="12"/>
        <v>7650000</v>
      </c>
      <c r="J193" s="21">
        <v>51</v>
      </c>
      <c r="K193" s="20">
        <f t="shared" si="13"/>
        <v>7650000</v>
      </c>
      <c r="L193" s="21"/>
    </row>
    <row r="194" spans="1:12" s="59" customFormat="1" x14ac:dyDescent="0.25">
      <c r="A194" s="15">
        <v>67</v>
      </c>
      <c r="B194" s="22" t="s">
        <v>273</v>
      </c>
      <c r="C194" s="21">
        <v>5001587</v>
      </c>
      <c r="D194" s="23">
        <v>2007</v>
      </c>
      <c r="E194" s="23" t="s">
        <v>202</v>
      </c>
      <c r="F194" s="21" t="s">
        <v>24</v>
      </c>
      <c r="G194" s="25">
        <v>86000</v>
      </c>
      <c r="H194" s="21">
        <v>55</v>
      </c>
      <c r="I194" s="20">
        <f t="shared" si="12"/>
        <v>4730000</v>
      </c>
      <c r="J194" s="21">
        <v>55</v>
      </c>
      <c r="K194" s="20">
        <f t="shared" si="13"/>
        <v>4730000</v>
      </c>
      <c r="L194" s="21"/>
    </row>
    <row r="195" spans="1:12" s="59" customFormat="1" x14ac:dyDescent="0.25">
      <c r="A195" s="15">
        <v>68</v>
      </c>
      <c r="B195" s="22" t="s">
        <v>274</v>
      </c>
      <c r="C195" s="17" t="s">
        <v>275</v>
      </c>
      <c r="D195" s="23"/>
      <c r="E195" s="23" t="s">
        <v>202</v>
      </c>
      <c r="F195" s="21" t="s">
        <v>24</v>
      </c>
      <c r="G195" s="25">
        <v>180000</v>
      </c>
      <c r="H195" s="21">
        <v>10</v>
      </c>
      <c r="I195" s="20">
        <f t="shared" si="12"/>
        <v>1800000</v>
      </c>
      <c r="J195" s="21">
        <v>14</v>
      </c>
      <c r="K195" s="20">
        <f t="shared" si="13"/>
        <v>2520000</v>
      </c>
      <c r="L195" s="21"/>
    </row>
    <row r="196" spans="1:12" s="59" customFormat="1" x14ac:dyDescent="0.25">
      <c r="A196" s="15">
        <v>69</v>
      </c>
      <c r="B196" s="22" t="s">
        <v>51</v>
      </c>
      <c r="C196" s="21">
        <v>5001509</v>
      </c>
      <c r="D196" s="23">
        <v>2007</v>
      </c>
      <c r="E196" s="23" t="s">
        <v>202</v>
      </c>
      <c r="F196" s="21" t="s">
        <v>24</v>
      </c>
      <c r="G196" s="25">
        <v>605000</v>
      </c>
      <c r="H196" s="21">
        <v>21</v>
      </c>
      <c r="I196" s="20">
        <f t="shared" si="12"/>
        <v>12705000</v>
      </c>
      <c r="J196" s="21">
        <v>21</v>
      </c>
      <c r="K196" s="20">
        <f t="shared" si="13"/>
        <v>12705000</v>
      </c>
      <c r="L196" s="21"/>
    </row>
    <row r="197" spans="1:12" s="59" customFormat="1" x14ac:dyDescent="0.25">
      <c r="A197" s="15">
        <v>70</v>
      </c>
      <c r="B197" s="22" t="s">
        <v>25</v>
      </c>
      <c r="C197" s="21">
        <v>5000637</v>
      </c>
      <c r="D197" s="23"/>
      <c r="E197" s="23" t="s">
        <v>202</v>
      </c>
      <c r="F197" s="21" t="s">
        <v>24</v>
      </c>
      <c r="G197" s="25">
        <v>348700</v>
      </c>
      <c r="H197" s="21">
        <v>12</v>
      </c>
      <c r="I197" s="20">
        <f t="shared" si="12"/>
        <v>4184400</v>
      </c>
      <c r="J197" s="21">
        <v>12</v>
      </c>
      <c r="K197" s="20">
        <f t="shared" si="13"/>
        <v>4184400</v>
      </c>
      <c r="L197" s="21"/>
    </row>
    <row r="198" spans="1:12" s="59" customFormat="1" ht="19.5" customHeight="1" x14ac:dyDescent="0.25">
      <c r="A198" s="15">
        <v>71</v>
      </c>
      <c r="B198" s="22" t="s">
        <v>25</v>
      </c>
      <c r="C198" s="21">
        <v>5000638</v>
      </c>
      <c r="D198" s="23">
        <v>1999</v>
      </c>
      <c r="E198" s="23" t="s">
        <v>202</v>
      </c>
      <c r="F198" s="21" t="s">
        <v>24</v>
      </c>
      <c r="G198" s="25">
        <v>181500</v>
      </c>
      <c r="H198" s="21">
        <v>4</v>
      </c>
      <c r="I198" s="20">
        <f t="shared" si="12"/>
        <v>726000</v>
      </c>
      <c r="J198" s="21">
        <v>4</v>
      </c>
      <c r="K198" s="20">
        <f t="shared" si="13"/>
        <v>726000</v>
      </c>
      <c r="L198" s="21"/>
    </row>
    <row r="199" spans="1:12" s="59" customFormat="1" x14ac:dyDescent="0.25">
      <c r="A199" s="15">
        <v>72</v>
      </c>
      <c r="B199" s="22" t="s">
        <v>276</v>
      </c>
      <c r="C199" s="21" t="s">
        <v>277</v>
      </c>
      <c r="D199" s="23">
        <v>2008</v>
      </c>
      <c r="E199" s="23" t="s">
        <v>202</v>
      </c>
      <c r="F199" s="21" t="s">
        <v>24</v>
      </c>
      <c r="G199" s="25">
        <v>415000</v>
      </c>
      <c r="H199" s="21">
        <v>2</v>
      </c>
      <c r="I199" s="20">
        <f t="shared" si="12"/>
        <v>830000</v>
      </c>
      <c r="J199" s="21">
        <v>2</v>
      </c>
      <c r="K199" s="20">
        <f t="shared" si="13"/>
        <v>830000</v>
      </c>
      <c r="L199" s="21"/>
    </row>
    <row r="200" spans="1:12" s="59" customFormat="1" x14ac:dyDescent="0.25">
      <c r="A200" s="15">
        <v>73</v>
      </c>
      <c r="B200" s="22" t="s">
        <v>278</v>
      </c>
      <c r="C200" s="21" t="s">
        <v>279</v>
      </c>
      <c r="D200" s="23">
        <v>2007</v>
      </c>
      <c r="E200" s="23" t="s">
        <v>280</v>
      </c>
      <c r="F200" s="21" t="s">
        <v>24</v>
      </c>
      <c r="G200" s="25">
        <v>350000</v>
      </c>
      <c r="H200" s="21">
        <v>1</v>
      </c>
      <c r="I200" s="20">
        <f t="shared" si="12"/>
        <v>350000</v>
      </c>
      <c r="J200" s="21">
        <v>1</v>
      </c>
      <c r="K200" s="20">
        <f t="shared" si="13"/>
        <v>350000</v>
      </c>
      <c r="L200" s="21"/>
    </row>
    <row r="201" spans="1:12" s="59" customFormat="1" x14ac:dyDescent="0.25">
      <c r="A201" s="15">
        <v>74</v>
      </c>
      <c r="B201" s="22" t="s">
        <v>281</v>
      </c>
      <c r="C201" s="21" t="s">
        <v>282</v>
      </c>
      <c r="D201" s="23">
        <v>2008</v>
      </c>
      <c r="E201" s="23" t="s">
        <v>202</v>
      </c>
      <c r="F201" s="21" t="s">
        <v>24</v>
      </c>
      <c r="G201" s="25">
        <v>3623000</v>
      </c>
      <c r="H201" s="21">
        <v>2</v>
      </c>
      <c r="I201" s="20">
        <f t="shared" si="12"/>
        <v>7246000</v>
      </c>
      <c r="J201" s="21">
        <v>2</v>
      </c>
      <c r="K201" s="20">
        <f t="shared" si="13"/>
        <v>7246000</v>
      </c>
      <c r="L201" s="21"/>
    </row>
    <row r="202" spans="1:12" s="59" customFormat="1" x14ac:dyDescent="0.25">
      <c r="A202" s="15">
        <v>75</v>
      </c>
      <c r="B202" s="22" t="s">
        <v>283</v>
      </c>
      <c r="C202" s="21" t="s">
        <v>284</v>
      </c>
      <c r="D202" s="23">
        <v>2013</v>
      </c>
      <c r="E202" s="23" t="s">
        <v>202</v>
      </c>
      <c r="F202" s="21" t="s">
        <v>24</v>
      </c>
      <c r="G202" s="25">
        <v>3430000</v>
      </c>
      <c r="H202" s="21">
        <v>2</v>
      </c>
      <c r="I202" s="20">
        <f t="shared" si="12"/>
        <v>6860000</v>
      </c>
      <c r="J202" s="21">
        <v>2</v>
      </c>
      <c r="K202" s="20">
        <f t="shared" si="13"/>
        <v>6860000</v>
      </c>
      <c r="L202" s="21"/>
    </row>
    <row r="203" spans="1:12" s="59" customFormat="1" x14ac:dyDescent="0.25">
      <c r="A203" s="15">
        <v>76</v>
      </c>
      <c r="B203" s="22" t="s">
        <v>285</v>
      </c>
      <c r="C203" s="21">
        <v>5001210</v>
      </c>
      <c r="D203" s="23">
        <v>2005</v>
      </c>
      <c r="E203" s="23" t="s">
        <v>202</v>
      </c>
      <c r="F203" s="21" t="s">
        <v>24</v>
      </c>
      <c r="G203" s="25">
        <v>1496500</v>
      </c>
      <c r="H203" s="21">
        <v>2</v>
      </c>
      <c r="I203" s="20">
        <f t="shared" si="12"/>
        <v>2993000</v>
      </c>
      <c r="J203" s="21">
        <v>2</v>
      </c>
      <c r="K203" s="20">
        <f t="shared" si="13"/>
        <v>2993000</v>
      </c>
      <c r="L203" s="21"/>
    </row>
    <row r="204" spans="1:12" s="59" customFormat="1" x14ac:dyDescent="0.25">
      <c r="A204" s="15">
        <v>77</v>
      </c>
      <c r="B204" s="22" t="s">
        <v>286</v>
      </c>
      <c r="C204" s="21" t="s">
        <v>287</v>
      </c>
      <c r="D204" s="23">
        <v>2010</v>
      </c>
      <c r="E204" s="23" t="s">
        <v>280</v>
      </c>
      <c r="F204" s="21" t="s">
        <v>24</v>
      </c>
      <c r="G204" s="25">
        <v>350000</v>
      </c>
      <c r="H204" s="21">
        <v>6</v>
      </c>
      <c r="I204" s="20">
        <f t="shared" si="12"/>
        <v>2100000</v>
      </c>
      <c r="J204" s="21">
        <v>6</v>
      </c>
      <c r="K204" s="20">
        <f t="shared" si="13"/>
        <v>2100000</v>
      </c>
      <c r="L204" s="21"/>
    </row>
    <row r="205" spans="1:12" s="59" customFormat="1" x14ac:dyDescent="0.25">
      <c r="A205" s="15">
        <v>78</v>
      </c>
      <c r="B205" s="22" t="s">
        <v>288</v>
      </c>
      <c r="C205" s="21" t="s">
        <v>289</v>
      </c>
      <c r="D205" s="23">
        <v>2012</v>
      </c>
      <c r="E205" s="23" t="s">
        <v>202</v>
      </c>
      <c r="F205" s="21" t="s">
        <v>24</v>
      </c>
      <c r="G205" s="25">
        <v>620000</v>
      </c>
      <c r="H205" s="21">
        <v>2</v>
      </c>
      <c r="I205" s="20">
        <f t="shared" si="12"/>
        <v>1240000</v>
      </c>
      <c r="J205" s="21">
        <v>2</v>
      </c>
      <c r="K205" s="20">
        <f t="shared" si="13"/>
        <v>1240000</v>
      </c>
      <c r="L205" s="21"/>
    </row>
    <row r="206" spans="1:12" s="59" customFormat="1" x14ac:dyDescent="0.25">
      <c r="A206" s="15">
        <v>79</v>
      </c>
      <c r="B206" s="22" t="s">
        <v>290</v>
      </c>
      <c r="C206" s="21" t="s">
        <v>291</v>
      </c>
      <c r="D206" s="23">
        <v>2008</v>
      </c>
      <c r="E206" s="23" t="s">
        <v>202</v>
      </c>
      <c r="F206" s="21" t="s">
        <v>24</v>
      </c>
      <c r="G206" s="25">
        <v>153000</v>
      </c>
      <c r="H206" s="21">
        <v>2</v>
      </c>
      <c r="I206" s="20">
        <f t="shared" si="12"/>
        <v>306000</v>
      </c>
      <c r="J206" s="21">
        <v>2</v>
      </c>
      <c r="K206" s="20">
        <f t="shared" si="13"/>
        <v>306000</v>
      </c>
      <c r="L206" s="21"/>
    </row>
    <row r="207" spans="1:12" s="59" customFormat="1" x14ac:dyDescent="0.25">
      <c r="A207" s="15">
        <v>80</v>
      </c>
      <c r="B207" s="22" t="s">
        <v>292</v>
      </c>
      <c r="C207" s="21" t="s">
        <v>293</v>
      </c>
      <c r="D207" s="23">
        <v>2009</v>
      </c>
      <c r="E207" s="23" t="s">
        <v>280</v>
      </c>
      <c r="F207" s="21" t="s">
        <v>24</v>
      </c>
      <c r="G207" s="25">
        <v>350000</v>
      </c>
      <c r="H207" s="21">
        <v>1</v>
      </c>
      <c r="I207" s="20">
        <f t="shared" si="12"/>
        <v>350000</v>
      </c>
      <c r="J207" s="21">
        <v>1</v>
      </c>
      <c r="K207" s="20">
        <f t="shared" si="13"/>
        <v>350000</v>
      </c>
      <c r="L207" s="21"/>
    </row>
    <row r="208" spans="1:12" s="59" customFormat="1" x14ac:dyDescent="0.25">
      <c r="A208" s="15">
        <v>81</v>
      </c>
      <c r="B208" s="22" t="s">
        <v>294</v>
      </c>
      <c r="C208" s="21" t="s">
        <v>295</v>
      </c>
      <c r="D208" s="23">
        <v>2011</v>
      </c>
      <c r="E208" s="23" t="s">
        <v>202</v>
      </c>
      <c r="F208" s="21" t="s">
        <v>24</v>
      </c>
      <c r="G208" s="25">
        <v>500000</v>
      </c>
      <c r="H208" s="21">
        <v>1</v>
      </c>
      <c r="I208" s="20">
        <f t="shared" si="12"/>
        <v>500000</v>
      </c>
      <c r="J208" s="21">
        <v>1</v>
      </c>
      <c r="K208" s="20">
        <f t="shared" si="13"/>
        <v>500000</v>
      </c>
      <c r="L208" s="21"/>
    </row>
    <row r="209" spans="1:12" s="59" customFormat="1" x14ac:dyDescent="0.25">
      <c r="A209" s="15">
        <v>82</v>
      </c>
      <c r="B209" s="22" t="s">
        <v>296</v>
      </c>
      <c r="C209" s="21" t="s">
        <v>297</v>
      </c>
      <c r="D209" s="23">
        <v>2013</v>
      </c>
      <c r="E209" s="23" t="s">
        <v>202</v>
      </c>
      <c r="F209" s="21" t="s">
        <v>24</v>
      </c>
      <c r="G209" s="25">
        <v>450000</v>
      </c>
      <c r="H209" s="21">
        <v>3</v>
      </c>
      <c r="I209" s="20">
        <f t="shared" si="12"/>
        <v>1350000</v>
      </c>
      <c r="J209" s="21">
        <v>3</v>
      </c>
      <c r="K209" s="20">
        <f t="shared" si="13"/>
        <v>1350000</v>
      </c>
      <c r="L209" s="21"/>
    </row>
    <row r="210" spans="1:12" s="59" customFormat="1" x14ac:dyDescent="0.25">
      <c r="A210" s="15">
        <v>83</v>
      </c>
      <c r="B210" s="22" t="s">
        <v>34</v>
      </c>
      <c r="C210" s="21">
        <v>5000934</v>
      </c>
      <c r="D210" s="23">
        <v>2002</v>
      </c>
      <c r="E210" s="23" t="s">
        <v>202</v>
      </c>
      <c r="F210" s="21" t="s">
        <v>24</v>
      </c>
      <c r="G210" s="25">
        <v>350000</v>
      </c>
      <c r="H210" s="21">
        <v>15</v>
      </c>
      <c r="I210" s="20">
        <f t="shared" si="12"/>
        <v>5250000</v>
      </c>
      <c r="J210" s="21">
        <v>15</v>
      </c>
      <c r="K210" s="20">
        <f t="shared" si="13"/>
        <v>5250000</v>
      </c>
      <c r="L210" s="21"/>
    </row>
    <row r="211" spans="1:12" s="59" customFormat="1" x14ac:dyDescent="0.25">
      <c r="A211" s="15">
        <v>84</v>
      </c>
      <c r="B211" s="22" t="s">
        <v>34</v>
      </c>
      <c r="C211" s="21">
        <v>5001125</v>
      </c>
      <c r="D211" s="23">
        <v>2004</v>
      </c>
      <c r="E211" s="23" t="s">
        <v>202</v>
      </c>
      <c r="F211" s="21" t="s">
        <v>24</v>
      </c>
      <c r="G211" s="25">
        <v>315000</v>
      </c>
      <c r="H211" s="21">
        <v>5</v>
      </c>
      <c r="I211" s="20">
        <f t="shared" si="12"/>
        <v>1575000</v>
      </c>
      <c r="J211" s="21">
        <v>5</v>
      </c>
      <c r="K211" s="20">
        <f t="shared" si="13"/>
        <v>1575000</v>
      </c>
      <c r="L211" s="21"/>
    </row>
    <row r="212" spans="1:12" s="59" customFormat="1" x14ac:dyDescent="0.25">
      <c r="A212" s="15">
        <v>85</v>
      </c>
      <c r="B212" s="22" t="s">
        <v>34</v>
      </c>
      <c r="C212" s="21">
        <v>5001132</v>
      </c>
      <c r="D212" s="23">
        <v>2004</v>
      </c>
      <c r="E212" s="23" t="s">
        <v>202</v>
      </c>
      <c r="F212" s="21" t="s">
        <v>24</v>
      </c>
      <c r="G212" s="25">
        <v>315000</v>
      </c>
      <c r="H212" s="21">
        <v>3</v>
      </c>
      <c r="I212" s="20">
        <f t="shared" si="12"/>
        <v>945000</v>
      </c>
      <c r="J212" s="21">
        <v>3</v>
      </c>
      <c r="K212" s="20">
        <f t="shared" si="13"/>
        <v>945000</v>
      </c>
      <c r="L212" s="21"/>
    </row>
    <row r="213" spans="1:12" s="59" customFormat="1" x14ac:dyDescent="0.25">
      <c r="A213" s="15">
        <v>86</v>
      </c>
      <c r="B213" s="22" t="s">
        <v>34</v>
      </c>
      <c r="C213" s="21">
        <v>5001204</v>
      </c>
      <c r="D213" s="23">
        <v>2005</v>
      </c>
      <c r="E213" s="23" t="s">
        <v>202</v>
      </c>
      <c r="F213" s="21" t="s">
        <v>24</v>
      </c>
      <c r="G213" s="25">
        <v>365000</v>
      </c>
      <c r="H213" s="21">
        <v>2</v>
      </c>
      <c r="I213" s="20">
        <f t="shared" si="12"/>
        <v>730000</v>
      </c>
      <c r="J213" s="21">
        <v>2</v>
      </c>
      <c r="K213" s="20">
        <f t="shared" si="13"/>
        <v>730000</v>
      </c>
      <c r="L213" s="21"/>
    </row>
    <row r="214" spans="1:12" s="59" customFormat="1" x14ac:dyDescent="0.25">
      <c r="A214" s="15">
        <v>87</v>
      </c>
      <c r="B214" s="22" t="s">
        <v>34</v>
      </c>
      <c r="C214" s="21">
        <v>5001207</v>
      </c>
      <c r="D214" s="23">
        <v>2005</v>
      </c>
      <c r="E214" s="23" t="s">
        <v>202</v>
      </c>
      <c r="F214" s="21" t="s">
        <v>24</v>
      </c>
      <c r="G214" s="25">
        <v>365000</v>
      </c>
      <c r="H214" s="21">
        <v>6</v>
      </c>
      <c r="I214" s="20">
        <f t="shared" si="12"/>
        <v>2190000</v>
      </c>
      <c r="J214" s="21">
        <v>6</v>
      </c>
      <c r="K214" s="20">
        <f t="shared" si="13"/>
        <v>2190000</v>
      </c>
      <c r="L214" s="21"/>
    </row>
    <row r="215" spans="1:12" s="59" customFormat="1" x14ac:dyDescent="0.25">
      <c r="A215" s="15">
        <v>88</v>
      </c>
      <c r="B215" s="22" t="s">
        <v>34</v>
      </c>
      <c r="C215" s="21" t="s">
        <v>298</v>
      </c>
      <c r="D215" s="23">
        <v>2008</v>
      </c>
      <c r="E215" s="23" t="s">
        <v>202</v>
      </c>
      <c r="F215" s="21" t="s">
        <v>24</v>
      </c>
      <c r="G215" s="25">
        <v>570000</v>
      </c>
      <c r="H215" s="21">
        <v>1</v>
      </c>
      <c r="I215" s="20">
        <f t="shared" si="12"/>
        <v>570000</v>
      </c>
      <c r="J215" s="21">
        <v>1</v>
      </c>
      <c r="K215" s="20">
        <f t="shared" si="13"/>
        <v>570000</v>
      </c>
      <c r="L215" s="21"/>
    </row>
    <row r="216" spans="1:12" s="59" customFormat="1" x14ac:dyDescent="0.25">
      <c r="A216" s="15">
        <v>89</v>
      </c>
      <c r="B216" s="22" t="s">
        <v>34</v>
      </c>
      <c r="C216" s="21" t="s">
        <v>299</v>
      </c>
      <c r="D216" s="23">
        <v>2008</v>
      </c>
      <c r="E216" s="23" t="s">
        <v>202</v>
      </c>
      <c r="F216" s="21" t="s">
        <v>24</v>
      </c>
      <c r="G216" s="25">
        <v>570000</v>
      </c>
      <c r="H216" s="21">
        <v>7</v>
      </c>
      <c r="I216" s="20">
        <f t="shared" si="12"/>
        <v>3990000</v>
      </c>
      <c r="J216" s="21">
        <v>7</v>
      </c>
      <c r="K216" s="20">
        <f t="shared" si="13"/>
        <v>3990000</v>
      </c>
      <c r="L216" s="21"/>
    </row>
    <row r="217" spans="1:12" s="59" customFormat="1" x14ac:dyDescent="0.25">
      <c r="A217" s="15">
        <v>90</v>
      </c>
      <c r="B217" s="22" t="s">
        <v>34</v>
      </c>
      <c r="C217" s="21" t="s">
        <v>300</v>
      </c>
      <c r="D217" s="23">
        <v>2008</v>
      </c>
      <c r="E217" s="23" t="s">
        <v>202</v>
      </c>
      <c r="F217" s="21" t="s">
        <v>24</v>
      </c>
      <c r="G217" s="25">
        <v>570000</v>
      </c>
      <c r="H217" s="21">
        <v>1</v>
      </c>
      <c r="I217" s="20">
        <f t="shared" si="12"/>
        <v>570000</v>
      </c>
      <c r="J217" s="21">
        <v>1</v>
      </c>
      <c r="K217" s="20">
        <f t="shared" si="13"/>
        <v>570000</v>
      </c>
      <c r="L217" s="21"/>
    </row>
    <row r="218" spans="1:12" s="59" customFormat="1" x14ac:dyDescent="0.25">
      <c r="A218" s="15">
        <v>91</v>
      </c>
      <c r="B218" s="22" t="s">
        <v>34</v>
      </c>
      <c r="C218" s="21" t="s">
        <v>301</v>
      </c>
      <c r="D218" s="23">
        <v>2011</v>
      </c>
      <c r="E218" s="23" t="s">
        <v>202</v>
      </c>
      <c r="F218" s="21" t="s">
        <v>24</v>
      </c>
      <c r="G218" s="25">
        <v>935000</v>
      </c>
      <c r="H218" s="21">
        <v>6</v>
      </c>
      <c r="I218" s="20">
        <f t="shared" si="12"/>
        <v>5610000</v>
      </c>
      <c r="J218" s="21">
        <v>6</v>
      </c>
      <c r="K218" s="20">
        <f t="shared" si="13"/>
        <v>5610000</v>
      </c>
      <c r="L218" s="21"/>
    </row>
    <row r="219" spans="1:12" s="59" customFormat="1" x14ac:dyDescent="0.25">
      <c r="A219" s="15">
        <v>92</v>
      </c>
      <c r="B219" s="22" t="s">
        <v>302</v>
      </c>
      <c r="C219" s="21" t="s">
        <v>303</v>
      </c>
      <c r="D219" s="23">
        <v>2010</v>
      </c>
      <c r="E219" s="23" t="s">
        <v>202</v>
      </c>
      <c r="F219" s="21" t="s">
        <v>24</v>
      </c>
      <c r="G219" s="25">
        <v>680000</v>
      </c>
      <c r="H219" s="21">
        <v>1</v>
      </c>
      <c r="I219" s="20">
        <f t="shared" si="12"/>
        <v>680000</v>
      </c>
      <c r="J219" s="21">
        <v>1</v>
      </c>
      <c r="K219" s="20">
        <f t="shared" si="13"/>
        <v>680000</v>
      </c>
      <c r="L219" s="21"/>
    </row>
    <row r="220" spans="1:12" s="59" customFormat="1" x14ac:dyDescent="0.25">
      <c r="A220" s="15">
        <v>93</v>
      </c>
      <c r="B220" s="22" t="s">
        <v>73</v>
      </c>
      <c r="C220" s="21" t="s">
        <v>304</v>
      </c>
      <c r="D220" s="23">
        <v>2010</v>
      </c>
      <c r="E220" s="23" t="s">
        <v>202</v>
      </c>
      <c r="F220" s="21" t="s">
        <v>24</v>
      </c>
      <c r="G220" s="25">
        <v>286000</v>
      </c>
      <c r="H220" s="21">
        <v>1</v>
      </c>
      <c r="I220" s="20">
        <f t="shared" si="12"/>
        <v>286000</v>
      </c>
      <c r="J220" s="21">
        <v>1</v>
      </c>
      <c r="K220" s="20">
        <f t="shared" si="13"/>
        <v>286000</v>
      </c>
      <c r="L220" s="21"/>
    </row>
    <row r="221" spans="1:12" s="59" customFormat="1" x14ac:dyDescent="0.25">
      <c r="A221" s="15">
        <v>94</v>
      </c>
      <c r="B221" s="22" t="s">
        <v>73</v>
      </c>
      <c r="C221" s="21" t="s">
        <v>305</v>
      </c>
      <c r="D221" s="23">
        <v>2007</v>
      </c>
      <c r="E221" s="23" t="s">
        <v>280</v>
      </c>
      <c r="F221" s="21" t="s">
        <v>24</v>
      </c>
      <c r="G221" s="25">
        <v>240000</v>
      </c>
      <c r="H221" s="21">
        <v>1</v>
      </c>
      <c r="I221" s="20">
        <f t="shared" si="12"/>
        <v>240000</v>
      </c>
      <c r="J221" s="21">
        <v>1</v>
      </c>
      <c r="K221" s="20">
        <f t="shared" si="13"/>
        <v>240000</v>
      </c>
      <c r="L221" s="21"/>
    </row>
    <row r="222" spans="1:12" s="59" customFormat="1" x14ac:dyDescent="0.25">
      <c r="A222" s="15">
        <v>95</v>
      </c>
      <c r="B222" s="22" t="s">
        <v>73</v>
      </c>
      <c r="C222" s="21" t="s">
        <v>306</v>
      </c>
      <c r="D222" s="23">
        <v>2008</v>
      </c>
      <c r="E222" s="23" t="s">
        <v>280</v>
      </c>
      <c r="F222" s="21" t="s">
        <v>24</v>
      </c>
      <c r="G222" s="25">
        <v>299999.5</v>
      </c>
      <c r="H222" s="21">
        <v>2</v>
      </c>
      <c r="I222" s="20">
        <f t="shared" si="12"/>
        <v>599999</v>
      </c>
      <c r="J222" s="21">
        <v>2</v>
      </c>
      <c r="K222" s="20">
        <f t="shared" si="13"/>
        <v>599999</v>
      </c>
      <c r="L222" s="21"/>
    </row>
    <row r="223" spans="1:12" s="59" customFormat="1" x14ac:dyDescent="0.25">
      <c r="A223" s="15">
        <v>96</v>
      </c>
      <c r="B223" s="22" t="s">
        <v>73</v>
      </c>
      <c r="C223" s="21" t="s">
        <v>307</v>
      </c>
      <c r="D223" s="23">
        <v>2011</v>
      </c>
      <c r="E223" s="23" t="s">
        <v>202</v>
      </c>
      <c r="F223" s="21" t="s">
        <v>24</v>
      </c>
      <c r="G223" s="25">
        <v>420000</v>
      </c>
      <c r="H223" s="21">
        <v>2</v>
      </c>
      <c r="I223" s="20">
        <f t="shared" si="12"/>
        <v>840000</v>
      </c>
      <c r="J223" s="21">
        <v>2</v>
      </c>
      <c r="K223" s="20">
        <f t="shared" si="13"/>
        <v>840000</v>
      </c>
      <c r="L223" s="21"/>
    </row>
    <row r="224" spans="1:12" s="59" customFormat="1" x14ac:dyDescent="0.25">
      <c r="A224" s="15">
        <v>97</v>
      </c>
      <c r="B224" s="22" t="s">
        <v>308</v>
      </c>
      <c r="C224" s="21" t="s">
        <v>309</v>
      </c>
      <c r="D224" s="23">
        <v>2011</v>
      </c>
      <c r="E224" s="23" t="s">
        <v>202</v>
      </c>
      <c r="F224" s="21" t="s">
        <v>24</v>
      </c>
      <c r="G224" s="25">
        <v>660000</v>
      </c>
      <c r="H224" s="21">
        <v>4</v>
      </c>
      <c r="I224" s="20">
        <f t="shared" si="12"/>
        <v>2640000</v>
      </c>
      <c r="J224" s="21">
        <v>4</v>
      </c>
      <c r="K224" s="20">
        <f t="shared" si="13"/>
        <v>2640000</v>
      </c>
      <c r="L224" s="21"/>
    </row>
    <row r="225" spans="1:12" s="59" customFormat="1" x14ac:dyDescent="0.25">
      <c r="A225" s="15">
        <v>98</v>
      </c>
      <c r="B225" s="22" t="s">
        <v>310</v>
      </c>
      <c r="C225" s="21" t="s">
        <v>311</v>
      </c>
      <c r="D225" s="23">
        <v>2013</v>
      </c>
      <c r="E225" s="23" t="s">
        <v>202</v>
      </c>
      <c r="F225" s="21" t="s">
        <v>24</v>
      </c>
      <c r="G225" s="25">
        <v>580000</v>
      </c>
      <c r="H225" s="21">
        <v>1</v>
      </c>
      <c r="I225" s="20">
        <f t="shared" si="12"/>
        <v>580000</v>
      </c>
      <c r="J225" s="21">
        <v>1</v>
      </c>
      <c r="K225" s="20">
        <f t="shared" si="13"/>
        <v>580000</v>
      </c>
      <c r="L225" s="21"/>
    </row>
    <row r="226" spans="1:12" s="59" customFormat="1" x14ac:dyDescent="0.25">
      <c r="A226" s="15">
        <v>99</v>
      </c>
      <c r="B226" s="22" t="s">
        <v>312</v>
      </c>
      <c r="C226" s="21" t="s">
        <v>313</v>
      </c>
      <c r="D226" s="23">
        <v>2013</v>
      </c>
      <c r="E226" s="23" t="s">
        <v>202</v>
      </c>
      <c r="F226" s="21" t="s">
        <v>24</v>
      </c>
      <c r="G226" s="25">
        <v>580000</v>
      </c>
      <c r="H226" s="21">
        <v>1</v>
      </c>
      <c r="I226" s="20">
        <f t="shared" si="12"/>
        <v>580000</v>
      </c>
      <c r="J226" s="21">
        <v>1</v>
      </c>
      <c r="K226" s="20">
        <f t="shared" si="13"/>
        <v>580000</v>
      </c>
      <c r="L226" s="21"/>
    </row>
    <row r="227" spans="1:12" s="59" customFormat="1" x14ac:dyDescent="0.25">
      <c r="A227" s="15">
        <v>100</v>
      </c>
      <c r="B227" s="22" t="s">
        <v>69</v>
      </c>
      <c r="C227" s="21" t="s">
        <v>314</v>
      </c>
      <c r="D227" s="23">
        <v>2010</v>
      </c>
      <c r="E227" s="23" t="s">
        <v>202</v>
      </c>
      <c r="F227" s="21" t="s">
        <v>315</v>
      </c>
      <c r="G227" s="25">
        <v>650000</v>
      </c>
      <c r="H227" s="21">
        <v>8</v>
      </c>
      <c r="I227" s="20">
        <f t="shared" si="12"/>
        <v>5200000</v>
      </c>
      <c r="J227" s="21">
        <v>8</v>
      </c>
      <c r="K227" s="20">
        <f t="shared" si="13"/>
        <v>5200000</v>
      </c>
      <c r="L227" s="21"/>
    </row>
    <row r="228" spans="1:12" s="59" customFormat="1" x14ac:dyDescent="0.25">
      <c r="A228" s="15">
        <v>101</v>
      </c>
      <c r="B228" s="22" t="s">
        <v>316</v>
      </c>
      <c r="C228" s="21">
        <v>5001129</v>
      </c>
      <c r="D228" s="23">
        <v>2004</v>
      </c>
      <c r="E228" s="23" t="s">
        <v>202</v>
      </c>
      <c r="F228" s="21" t="s">
        <v>24</v>
      </c>
      <c r="G228" s="25">
        <v>330000</v>
      </c>
      <c r="H228" s="21">
        <v>1</v>
      </c>
      <c r="I228" s="20">
        <f t="shared" si="12"/>
        <v>330000</v>
      </c>
      <c r="J228" s="21">
        <v>1</v>
      </c>
      <c r="K228" s="20">
        <f t="shared" si="13"/>
        <v>330000</v>
      </c>
      <c r="L228" s="21"/>
    </row>
    <row r="229" spans="1:12" s="59" customFormat="1" x14ac:dyDescent="0.25">
      <c r="A229" s="15">
        <v>102</v>
      </c>
      <c r="B229" s="22" t="s">
        <v>81</v>
      </c>
      <c r="C229" s="21" t="s">
        <v>317</v>
      </c>
      <c r="D229" s="23">
        <v>2010</v>
      </c>
      <c r="E229" s="23" t="s">
        <v>280</v>
      </c>
      <c r="F229" s="21" t="s">
        <v>24</v>
      </c>
      <c r="G229" s="25">
        <v>590000</v>
      </c>
      <c r="H229" s="21">
        <v>6</v>
      </c>
      <c r="I229" s="20">
        <f t="shared" si="12"/>
        <v>3540000</v>
      </c>
      <c r="J229" s="21">
        <v>6</v>
      </c>
      <c r="K229" s="20">
        <f t="shared" si="13"/>
        <v>3540000</v>
      </c>
      <c r="L229" s="21"/>
    </row>
    <row r="230" spans="1:12" s="59" customFormat="1" x14ac:dyDescent="0.25">
      <c r="A230" s="15">
        <v>103</v>
      </c>
      <c r="B230" s="22" t="s">
        <v>81</v>
      </c>
      <c r="C230" s="21" t="s">
        <v>318</v>
      </c>
      <c r="D230" s="23">
        <v>2010</v>
      </c>
      <c r="E230" s="23" t="s">
        <v>202</v>
      </c>
      <c r="F230" s="21" t="s">
        <v>24</v>
      </c>
      <c r="G230" s="25">
        <v>590000</v>
      </c>
      <c r="H230" s="21">
        <v>1</v>
      </c>
      <c r="I230" s="20">
        <f t="shared" si="12"/>
        <v>590000</v>
      </c>
      <c r="J230" s="21">
        <v>1</v>
      </c>
      <c r="K230" s="20">
        <f t="shared" si="13"/>
        <v>590000</v>
      </c>
      <c r="L230" s="21"/>
    </row>
    <row r="231" spans="1:12" s="59" customFormat="1" x14ac:dyDescent="0.25">
      <c r="A231" s="15">
        <v>104</v>
      </c>
      <c r="B231" s="22" t="s">
        <v>81</v>
      </c>
      <c r="C231" s="21" t="s">
        <v>319</v>
      </c>
      <c r="D231" s="23">
        <v>2012</v>
      </c>
      <c r="E231" s="23" t="s">
        <v>202</v>
      </c>
      <c r="F231" s="21" t="s">
        <v>112</v>
      </c>
      <c r="G231" s="25">
        <v>850000</v>
      </c>
      <c r="H231" s="21">
        <v>10</v>
      </c>
      <c r="I231" s="20">
        <f t="shared" si="12"/>
        <v>8500000</v>
      </c>
      <c r="J231" s="21">
        <v>10</v>
      </c>
      <c r="K231" s="20">
        <f t="shared" si="13"/>
        <v>8500000</v>
      </c>
      <c r="L231" s="21"/>
    </row>
    <row r="232" spans="1:12" s="59" customFormat="1" x14ac:dyDescent="0.25">
      <c r="A232" s="15">
        <v>105</v>
      </c>
      <c r="B232" s="22" t="s">
        <v>81</v>
      </c>
      <c r="C232" s="21" t="s">
        <v>320</v>
      </c>
      <c r="D232" s="23">
        <v>2013</v>
      </c>
      <c r="E232" s="23" t="s">
        <v>202</v>
      </c>
      <c r="F232" s="21" t="s">
        <v>24</v>
      </c>
      <c r="G232" s="25">
        <v>890000</v>
      </c>
      <c r="H232" s="21">
        <v>5</v>
      </c>
      <c r="I232" s="20">
        <f t="shared" si="12"/>
        <v>4450000</v>
      </c>
      <c r="J232" s="21">
        <v>5</v>
      </c>
      <c r="K232" s="20">
        <f t="shared" si="13"/>
        <v>4450000</v>
      </c>
      <c r="L232" s="21"/>
    </row>
    <row r="233" spans="1:12" s="59" customFormat="1" x14ac:dyDescent="0.25">
      <c r="A233" s="15">
        <v>106</v>
      </c>
      <c r="B233" s="22" t="s">
        <v>81</v>
      </c>
      <c r="C233" s="21" t="s">
        <v>321</v>
      </c>
      <c r="D233" s="23">
        <v>2013</v>
      </c>
      <c r="E233" s="23" t="s">
        <v>202</v>
      </c>
      <c r="F233" s="21" t="s">
        <v>24</v>
      </c>
      <c r="G233" s="25">
        <v>890000</v>
      </c>
      <c r="H233" s="21">
        <v>2</v>
      </c>
      <c r="I233" s="20">
        <f t="shared" si="12"/>
        <v>1780000</v>
      </c>
      <c r="J233" s="21">
        <v>2</v>
      </c>
      <c r="K233" s="20">
        <f t="shared" si="13"/>
        <v>1780000</v>
      </c>
      <c r="L233" s="21"/>
    </row>
    <row r="234" spans="1:12" s="59" customFormat="1" x14ac:dyDescent="0.25">
      <c r="A234" s="15">
        <v>107</v>
      </c>
      <c r="B234" s="22" t="s">
        <v>322</v>
      </c>
      <c r="C234" s="21" t="s">
        <v>323</v>
      </c>
      <c r="D234" s="23">
        <v>2009</v>
      </c>
      <c r="E234" s="23" t="s">
        <v>202</v>
      </c>
      <c r="F234" s="21" t="s">
        <v>24</v>
      </c>
      <c r="G234" s="25">
        <v>540000</v>
      </c>
      <c r="H234" s="21">
        <v>2</v>
      </c>
      <c r="I234" s="20">
        <f t="shared" si="12"/>
        <v>1080000</v>
      </c>
      <c r="J234" s="21">
        <v>2</v>
      </c>
      <c r="K234" s="20">
        <f t="shared" si="13"/>
        <v>1080000</v>
      </c>
      <c r="L234" s="21"/>
    </row>
    <row r="235" spans="1:12" s="59" customFormat="1" x14ac:dyDescent="0.25">
      <c r="A235" s="15">
        <v>108</v>
      </c>
      <c r="B235" s="22" t="s">
        <v>322</v>
      </c>
      <c r="C235" s="21" t="s">
        <v>324</v>
      </c>
      <c r="D235" s="23">
        <v>2009</v>
      </c>
      <c r="E235" s="23" t="s">
        <v>202</v>
      </c>
      <c r="F235" s="21" t="s">
        <v>24</v>
      </c>
      <c r="G235" s="25">
        <v>560000</v>
      </c>
      <c r="H235" s="21">
        <v>4</v>
      </c>
      <c r="I235" s="20">
        <f t="shared" si="12"/>
        <v>2240000</v>
      </c>
      <c r="J235" s="21">
        <v>4</v>
      </c>
      <c r="K235" s="20">
        <f t="shared" si="13"/>
        <v>2240000</v>
      </c>
      <c r="L235" s="21"/>
    </row>
    <row r="236" spans="1:12" s="59" customFormat="1" x14ac:dyDescent="0.25">
      <c r="A236" s="15">
        <v>109</v>
      </c>
      <c r="B236" s="22" t="s">
        <v>325</v>
      </c>
      <c r="C236" s="21" t="s">
        <v>326</v>
      </c>
      <c r="D236" s="23">
        <v>2011</v>
      </c>
      <c r="E236" s="23" t="s">
        <v>202</v>
      </c>
      <c r="F236" s="21" t="s">
        <v>24</v>
      </c>
      <c r="G236" s="25">
        <v>300000</v>
      </c>
      <c r="H236" s="21">
        <v>1</v>
      </c>
      <c r="I236" s="20">
        <f t="shared" si="12"/>
        <v>300000</v>
      </c>
      <c r="J236" s="21">
        <v>1</v>
      </c>
      <c r="K236" s="20">
        <f t="shared" si="13"/>
        <v>300000</v>
      </c>
      <c r="L236" s="21"/>
    </row>
    <row r="237" spans="1:12" s="59" customFormat="1" x14ac:dyDescent="0.25">
      <c r="A237" s="15">
        <v>110</v>
      </c>
      <c r="B237" s="22" t="s">
        <v>327</v>
      </c>
      <c r="C237" s="21" t="s">
        <v>328</v>
      </c>
      <c r="D237" s="23">
        <v>2009</v>
      </c>
      <c r="E237" s="23" t="s">
        <v>202</v>
      </c>
      <c r="F237" s="21" t="s">
        <v>24</v>
      </c>
      <c r="G237" s="25">
        <v>260000</v>
      </c>
      <c r="H237" s="21">
        <v>3</v>
      </c>
      <c r="I237" s="20">
        <f t="shared" si="12"/>
        <v>780000</v>
      </c>
      <c r="J237" s="21">
        <v>3</v>
      </c>
      <c r="K237" s="20">
        <f t="shared" si="13"/>
        <v>780000</v>
      </c>
      <c r="L237" s="21"/>
    </row>
    <row r="238" spans="1:12" s="59" customFormat="1" x14ac:dyDescent="0.25">
      <c r="A238" s="15">
        <v>111</v>
      </c>
      <c r="B238" s="22" t="s">
        <v>327</v>
      </c>
      <c r="C238" s="21" t="s">
        <v>329</v>
      </c>
      <c r="D238" s="23">
        <v>2009</v>
      </c>
      <c r="E238" s="23" t="s">
        <v>202</v>
      </c>
      <c r="F238" s="21" t="s">
        <v>24</v>
      </c>
      <c r="G238" s="25">
        <v>279999.5</v>
      </c>
      <c r="H238" s="21">
        <v>2</v>
      </c>
      <c r="I238" s="20">
        <f t="shared" si="12"/>
        <v>559999</v>
      </c>
      <c r="J238" s="21">
        <v>2</v>
      </c>
      <c r="K238" s="20">
        <f t="shared" si="13"/>
        <v>559999</v>
      </c>
      <c r="L238" s="21"/>
    </row>
    <row r="239" spans="1:12" s="59" customFormat="1" x14ac:dyDescent="0.25">
      <c r="A239" s="15">
        <v>112</v>
      </c>
      <c r="B239" s="22" t="s">
        <v>327</v>
      </c>
      <c r="C239" s="21" t="s">
        <v>330</v>
      </c>
      <c r="D239" s="23">
        <v>2009</v>
      </c>
      <c r="E239" s="23" t="s">
        <v>202</v>
      </c>
      <c r="F239" s="21" t="s">
        <v>24</v>
      </c>
      <c r="G239" s="25">
        <v>215000.5</v>
      </c>
      <c r="H239" s="21">
        <v>2</v>
      </c>
      <c r="I239" s="20">
        <f t="shared" si="12"/>
        <v>430001</v>
      </c>
      <c r="J239" s="21">
        <v>2</v>
      </c>
      <c r="K239" s="20">
        <f t="shared" si="13"/>
        <v>430001</v>
      </c>
      <c r="L239" s="21"/>
    </row>
    <row r="240" spans="1:12" s="59" customFormat="1" x14ac:dyDescent="0.25">
      <c r="A240" s="15">
        <v>113</v>
      </c>
      <c r="B240" s="22" t="s">
        <v>49</v>
      </c>
      <c r="C240" s="21" t="s">
        <v>331</v>
      </c>
      <c r="D240" s="23">
        <v>2009</v>
      </c>
      <c r="E240" s="23" t="s">
        <v>280</v>
      </c>
      <c r="F240" s="21" t="s">
        <v>24</v>
      </c>
      <c r="G240" s="25">
        <v>180000</v>
      </c>
      <c r="H240" s="21">
        <v>1</v>
      </c>
      <c r="I240" s="20">
        <f t="shared" si="12"/>
        <v>180000</v>
      </c>
      <c r="J240" s="21">
        <v>1</v>
      </c>
      <c r="K240" s="20">
        <f t="shared" si="13"/>
        <v>180000</v>
      </c>
      <c r="L240" s="21"/>
    </row>
    <row r="241" spans="1:12" s="59" customFormat="1" x14ac:dyDescent="0.25">
      <c r="A241" s="15">
        <v>114</v>
      </c>
      <c r="B241" s="22" t="s">
        <v>49</v>
      </c>
      <c r="C241" s="21" t="s">
        <v>332</v>
      </c>
      <c r="D241" s="23">
        <v>2008</v>
      </c>
      <c r="E241" s="23" t="s">
        <v>202</v>
      </c>
      <c r="F241" s="21" t="s">
        <v>24</v>
      </c>
      <c r="G241" s="25">
        <v>210000</v>
      </c>
      <c r="H241" s="21">
        <v>2</v>
      </c>
      <c r="I241" s="20">
        <f t="shared" si="12"/>
        <v>420000</v>
      </c>
      <c r="J241" s="21">
        <v>2</v>
      </c>
      <c r="K241" s="20">
        <f t="shared" si="13"/>
        <v>420000</v>
      </c>
      <c r="L241" s="21"/>
    </row>
    <row r="242" spans="1:12" s="59" customFormat="1" x14ac:dyDescent="0.25">
      <c r="A242" s="15">
        <v>115</v>
      </c>
      <c r="B242" s="22" t="s">
        <v>49</v>
      </c>
      <c r="C242" s="21" t="s">
        <v>333</v>
      </c>
      <c r="D242" s="23">
        <v>2011</v>
      </c>
      <c r="E242" s="23" t="s">
        <v>202</v>
      </c>
      <c r="F242" s="21" t="s">
        <v>24</v>
      </c>
      <c r="G242" s="25">
        <v>300000</v>
      </c>
      <c r="H242" s="21">
        <v>4</v>
      </c>
      <c r="I242" s="20">
        <f t="shared" si="12"/>
        <v>1200000</v>
      </c>
      <c r="J242" s="21">
        <v>4</v>
      </c>
      <c r="K242" s="20">
        <f t="shared" si="13"/>
        <v>1200000</v>
      </c>
      <c r="L242" s="21"/>
    </row>
    <row r="243" spans="1:12" s="59" customFormat="1" x14ac:dyDescent="0.25">
      <c r="A243" s="15">
        <v>116</v>
      </c>
      <c r="B243" s="22" t="s">
        <v>49</v>
      </c>
      <c r="C243" s="21" t="s">
        <v>334</v>
      </c>
      <c r="D243" s="23">
        <v>2012</v>
      </c>
      <c r="E243" s="23" t="s">
        <v>202</v>
      </c>
      <c r="F243" s="21" t="s">
        <v>24</v>
      </c>
      <c r="G243" s="25">
        <v>420000</v>
      </c>
      <c r="H243" s="21">
        <v>1</v>
      </c>
      <c r="I243" s="20">
        <f t="shared" si="12"/>
        <v>420000</v>
      </c>
      <c r="J243" s="21">
        <v>1</v>
      </c>
      <c r="K243" s="20">
        <f t="shared" si="13"/>
        <v>420000</v>
      </c>
      <c r="L243" s="21"/>
    </row>
    <row r="244" spans="1:12" s="59" customFormat="1" x14ac:dyDescent="0.25">
      <c r="A244" s="15">
        <v>117</v>
      </c>
      <c r="B244" s="22" t="s">
        <v>49</v>
      </c>
      <c r="C244" s="21" t="s">
        <v>335</v>
      </c>
      <c r="D244" s="23">
        <v>2013</v>
      </c>
      <c r="E244" s="23" t="s">
        <v>202</v>
      </c>
      <c r="F244" s="21" t="s">
        <v>24</v>
      </c>
      <c r="G244" s="25">
        <v>450000</v>
      </c>
      <c r="H244" s="21">
        <v>4</v>
      </c>
      <c r="I244" s="20">
        <f t="shared" si="12"/>
        <v>1800000</v>
      </c>
      <c r="J244" s="21">
        <v>4</v>
      </c>
      <c r="K244" s="20">
        <f t="shared" si="13"/>
        <v>1800000</v>
      </c>
      <c r="L244" s="21"/>
    </row>
    <row r="245" spans="1:12" s="59" customFormat="1" x14ac:dyDescent="0.25">
      <c r="A245" s="15">
        <v>118</v>
      </c>
      <c r="B245" s="22" t="s">
        <v>49</v>
      </c>
      <c r="C245" s="21" t="s">
        <v>336</v>
      </c>
      <c r="D245" s="23">
        <v>2013</v>
      </c>
      <c r="E245" s="23" t="s">
        <v>202</v>
      </c>
      <c r="F245" s="21" t="s">
        <v>24</v>
      </c>
      <c r="G245" s="25">
        <v>450000</v>
      </c>
      <c r="H245" s="21">
        <v>2</v>
      </c>
      <c r="I245" s="20">
        <f t="shared" si="12"/>
        <v>900000</v>
      </c>
      <c r="J245" s="21">
        <v>2</v>
      </c>
      <c r="K245" s="20">
        <f t="shared" si="13"/>
        <v>900000</v>
      </c>
      <c r="L245" s="21"/>
    </row>
    <row r="246" spans="1:12" s="59" customFormat="1" x14ac:dyDescent="0.25">
      <c r="A246" s="15">
        <v>119</v>
      </c>
      <c r="B246" s="22" t="s">
        <v>49</v>
      </c>
      <c r="C246" s="21" t="s">
        <v>337</v>
      </c>
      <c r="D246" s="23">
        <v>2013</v>
      </c>
      <c r="E246" s="23" t="s">
        <v>202</v>
      </c>
      <c r="F246" s="21" t="s">
        <v>24</v>
      </c>
      <c r="G246" s="25">
        <v>590000</v>
      </c>
      <c r="H246" s="21">
        <v>1</v>
      </c>
      <c r="I246" s="20">
        <f t="shared" si="12"/>
        <v>590000</v>
      </c>
      <c r="J246" s="21">
        <v>1</v>
      </c>
      <c r="K246" s="20">
        <f t="shared" si="13"/>
        <v>590000</v>
      </c>
      <c r="L246" s="21"/>
    </row>
    <row r="247" spans="1:12" s="59" customFormat="1" x14ac:dyDescent="0.25">
      <c r="A247" s="15">
        <v>120</v>
      </c>
      <c r="B247" s="22" t="s">
        <v>49</v>
      </c>
      <c r="C247" s="21" t="s">
        <v>338</v>
      </c>
      <c r="D247" s="23">
        <v>2013</v>
      </c>
      <c r="E247" s="23" t="s">
        <v>202</v>
      </c>
      <c r="F247" s="21" t="s">
        <v>24</v>
      </c>
      <c r="G247" s="25">
        <v>450000</v>
      </c>
      <c r="H247" s="21">
        <v>2</v>
      </c>
      <c r="I247" s="20">
        <f t="shared" ref="I247:I265" si="14">G247*H247</f>
        <v>900000</v>
      </c>
      <c r="J247" s="21">
        <v>2</v>
      </c>
      <c r="K247" s="20">
        <f t="shared" ref="K247:K265" si="15">J247*G247</f>
        <v>900000</v>
      </c>
      <c r="L247" s="21"/>
    </row>
    <row r="248" spans="1:12" s="59" customFormat="1" x14ac:dyDescent="0.25">
      <c r="A248" s="15">
        <v>121</v>
      </c>
      <c r="B248" s="22" t="s">
        <v>83</v>
      </c>
      <c r="C248" s="21" t="s">
        <v>339</v>
      </c>
      <c r="D248" s="23">
        <v>2008</v>
      </c>
      <c r="E248" s="23" t="s">
        <v>280</v>
      </c>
      <c r="F248" s="21" t="s">
        <v>24</v>
      </c>
      <c r="G248" s="25">
        <v>155000</v>
      </c>
      <c r="H248" s="21">
        <f>26-9</f>
        <v>17</v>
      </c>
      <c r="I248" s="20">
        <f t="shared" si="14"/>
        <v>2635000</v>
      </c>
      <c r="J248" s="21">
        <v>17</v>
      </c>
      <c r="K248" s="20">
        <f t="shared" si="15"/>
        <v>2635000</v>
      </c>
      <c r="L248" s="29"/>
    </row>
    <row r="249" spans="1:12" s="59" customFormat="1" x14ac:dyDescent="0.25">
      <c r="A249" s="15">
        <v>122</v>
      </c>
      <c r="B249" s="22" t="s">
        <v>340</v>
      </c>
      <c r="C249" s="21" t="s">
        <v>341</v>
      </c>
      <c r="D249" s="23">
        <v>2012</v>
      </c>
      <c r="E249" s="23" t="s">
        <v>202</v>
      </c>
      <c r="F249" s="21" t="s">
        <v>208</v>
      </c>
      <c r="G249" s="25">
        <v>1800000</v>
      </c>
      <c r="H249" s="21">
        <v>1</v>
      </c>
      <c r="I249" s="20">
        <f t="shared" si="14"/>
        <v>1800000</v>
      </c>
      <c r="J249" s="21">
        <v>1</v>
      </c>
      <c r="K249" s="20">
        <f t="shared" si="15"/>
        <v>1800000</v>
      </c>
      <c r="L249" s="21"/>
    </row>
    <row r="250" spans="1:12" s="59" customFormat="1" x14ac:dyDescent="0.25">
      <c r="A250" s="15">
        <v>123</v>
      </c>
      <c r="B250" s="22" t="s">
        <v>342</v>
      </c>
      <c r="C250" s="21" t="s">
        <v>343</v>
      </c>
      <c r="D250" s="23">
        <v>2012</v>
      </c>
      <c r="E250" s="23" t="s">
        <v>202</v>
      </c>
      <c r="F250" s="21" t="s">
        <v>208</v>
      </c>
      <c r="G250" s="25">
        <v>590000</v>
      </c>
      <c r="H250" s="21">
        <v>1</v>
      </c>
      <c r="I250" s="20">
        <f t="shared" si="14"/>
        <v>590000</v>
      </c>
      <c r="J250" s="21">
        <v>1</v>
      </c>
      <c r="K250" s="20">
        <f t="shared" si="15"/>
        <v>590000</v>
      </c>
      <c r="L250" s="21"/>
    </row>
    <row r="251" spans="1:12" s="59" customFormat="1" x14ac:dyDescent="0.25">
      <c r="A251" s="15">
        <v>124</v>
      </c>
      <c r="B251" s="22" t="s">
        <v>344</v>
      </c>
      <c r="C251" s="21" t="s">
        <v>345</v>
      </c>
      <c r="D251" s="23">
        <v>2009</v>
      </c>
      <c r="E251" s="23" t="s">
        <v>202</v>
      </c>
      <c r="F251" s="21" t="s">
        <v>24</v>
      </c>
      <c r="G251" s="25">
        <v>210000</v>
      </c>
      <c r="H251" s="21">
        <v>1</v>
      </c>
      <c r="I251" s="20">
        <f t="shared" si="14"/>
        <v>210000</v>
      </c>
      <c r="J251" s="21">
        <v>1</v>
      </c>
      <c r="K251" s="20">
        <f t="shared" si="15"/>
        <v>210000</v>
      </c>
      <c r="L251" s="21"/>
    </row>
    <row r="252" spans="1:12" s="59" customFormat="1" x14ac:dyDescent="0.25">
      <c r="A252" s="15">
        <v>125</v>
      </c>
      <c r="B252" s="22" t="s">
        <v>346</v>
      </c>
      <c r="C252" s="21" t="s">
        <v>347</v>
      </c>
      <c r="D252" s="23">
        <v>2010</v>
      </c>
      <c r="E252" s="23" t="s">
        <v>202</v>
      </c>
      <c r="F252" s="21" t="s">
        <v>24</v>
      </c>
      <c r="G252" s="25">
        <v>210000</v>
      </c>
      <c r="H252" s="21">
        <v>2</v>
      </c>
      <c r="I252" s="20">
        <f t="shared" si="14"/>
        <v>420000</v>
      </c>
      <c r="J252" s="21">
        <v>2</v>
      </c>
      <c r="K252" s="20">
        <f t="shared" si="15"/>
        <v>420000</v>
      </c>
      <c r="L252" s="21"/>
    </row>
    <row r="253" spans="1:12" s="59" customFormat="1" x14ac:dyDescent="0.25">
      <c r="A253" s="15">
        <v>126</v>
      </c>
      <c r="B253" s="22" t="s">
        <v>163</v>
      </c>
      <c r="C253" s="21" t="s">
        <v>348</v>
      </c>
      <c r="D253" s="23">
        <v>2007</v>
      </c>
      <c r="E253" s="23" t="s">
        <v>202</v>
      </c>
      <c r="F253" s="21" t="s">
        <v>24</v>
      </c>
      <c r="G253" s="25">
        <v>800000</v>
      </c>
      <c r="H253" s="21">
        <v>1</v>
      </c>
      <c r="I253" s="20">
        <f t="shared" si="14"/>
        <v>800000</v>
      </c>
      <c r="J253" s="21">
        <v>1</v>
      </c>
      <c r="K253" s="20">
        <f t="shared" si="15"/>
        <v>800000</v>
      </c>
      <c r="L253" s="21"/>
    </row>
    <row r="254" spans="1:12" s="59" customFormat="1" x14ac:dyDescent="0.25">
      <c r="A254" s="15">
        <v>127</v>
      </c>
      <c r="B254" s="22" t="s">
        <v>349</v>
      </c>
      <c r="C254" s="21">
        <v>5001580</v>
      </c>
      <c r="D254" s="23">
        <v>2007</v>
      </c>
      <c r="E254" s="23" t="s">
        <v>202</v>
      </c>
      <c r="F254" s="21" t="s">
        <v>24</v>
      </c>
      <c r="G254" s="25">
        <v>800000</v>
      </c>
      <c r="H254" s="21">
        <v>1</v>
      </c>
      <c r="I254" s="20">
        <f t="shared" si="14"/>
        <v>800000</v>
      </c>
      <c r="J254" s="21">
        <v>1</v>
      </c>
      <c r="K254" s="20">
        <f t="shared" si="15"/>
        <v>800000</v>
      </c>
      <c r="L254" s="21"/>
    </row>
    <row r="255" spans="1:12" s="59" customFormat="1" x14ac:dyDescent="0.25">
      <c r="A255" s="15">
        <v>128</v>
      </c>
      <c r="B255" s="22" t="s">
        <v>350</v>
      </c>
      <c r="C255" s="21" t="s">
        <v>351</v>
      </c>
      <c r="D255" s="23">
        <v>2010</v>
      </c>
      <c r="E255" s="23" t="s">
        <v>202</v>
      </c>
      <c r="F255" s="21" t="s">
        <v>24</v>
      </c>
      <c r="G255" s="25">
        <v>2000000</v>
      </c>
      <c r="H255" s="21">
        <v>1</v>
      </c>
      <c r="I255" s="20">
        <f t="shared" si="14"/>
        <v>2000000</v>
      </c>
      <c r="J255" s="21">
        <v>1</v>
      </c>
      <c r="K255" s="20">
        <f t="shared" si="15"/>
        <v>2000000</v>
      </c>
      <c r="L255" s="21"/>
    </row>
    <row r="256" spans="1:12" s="59" customFormat="1" x14ac:dyDescent="0.25">
      <c r="A256" s="15">
        <v>129</v>
      </c>
      <c r="B256" s="22" t="s">
        <v>352</v>
      </c>
      <c r="C256" s="21">
        <v>5001012</v>
      </c>
      <c r="D256" s="23">
        <v>2003</v>
      </c>
      <c r="E256" s="23" t="s">
        <v>202</v>
      </c>
      <c r="F256" s="21" t="s">
        <v>24</v>
      </c>
      <c r="G256" s="25">
        <v>1400000</v>
      </c>
      <c r="H256" s="21">
        <v>1</v>
      </c>
      <c r="I256" s="20">
        <f t="shared" si="14"/>
        <v>1400000</v>
      </c>
      <c r="J256" s="21">
        <v>1</v>
      </c>
      <c r="K256" s="20">
        <f t="shared" si="15"/>
        <v>1400000</v>
      </c>
      <c r="L256" s="21"/>
    </row>
    <row r="257" spans="1:12" s="59" customFormat="1" x14ac:dyDescent="0.25">
      <c r="A257" s="15">
        <v>130</v>
      </c>
      <c r="B257" s="22" t="s">
        <v>353</v>
      </c>
      <c r="C257" s="21" t="s">
        <v>354</v>
      </c>
      <c r="D257" s="23">
        <v>2013</v>
      </c>
      <c r="E257" s="23" t="s">
        <v>202</v>
      </c>
      <c r="F257" s="21" t="s">
        <v>24</v>
      </c>
      <c r="G257" s="25">
        <v>4741000</v>
      </c>
      <c r="H257" s="21">
        <v>2</v>
      </c>
      <c r="I257" s="20">
        <f t="shared" si="14"/>
        <v>9482000</v>
      </c>
      <c r="J257" s="21">
        <v>2</v>
      </c>
      <c r="K257" s="20">
        <f t="shared" si="15"/>
        <v>9482000</v>
      </c>
      <c r="L257" s="21"/>
    </row>
    <row r="258" spans="1:12" s="59" customFormat="1" x14ac:dyDescent="0.25">
      <c r="A258" s="15">
        <v>131</v>
      </c>
      <c r="B258" s="22" t="s">
        <v>355</v>
      </c>
      <c r="C258" s="21">
        <v>5000823</v>
      </c>
      <c r="D258" s="23">
        <v>2001</v>
      </c>
      <c r="E258" s="23" t="s">
        <v>202</v>
      </c>
      <c r="F258" s="21" t="s">
        <v>24</v>
      </c>
      <c r="G258" s="25">
        <v>1530000</v>
      </c>
      <c r="H258" s="21">
        <v>2</v>
      </c>
      <c r="I258" s="20">
        <f t="shared" si="14"/>
        <v>3060000</v>
      </c>
      <c r="J258" s="21">
        <v>2</v>
      </c>
      <c r="K258" s="20">
        <f t="shared" si="15"/>
        <v>3060000</v>
      </c>
      <c r="L258" s="21"/>
    </row>
    <row r="259" spans="1:12" s="59" customFormat="1" x14ac:dyDescent="0.25">
      <c r="A259" s="15">
        <v>132</v>
      </c>
      <c r="B259" s="22" t="s">
        <v>356</v>
      </c>
      <c r="C259" s="21" t="s">
        <v>357</v>
      </c>
      <c r="D259" s="23">
        <v>2013</v>
      </c>
      <c r="E259" s="23" t="s">
        <v>202</v>
      </c>
      <c r="F259" s="21" t="s">
        <v>24</v>
      </c>
      <c r="G259" s="25">
        <v>4966500</v>
      </c>
      <c r="H259" s="21">
        <v>1</v>
      </c>
      <c r="I259" s="20">
        <f t="shared" si="14"/>
        <v>4966500</v>
      </c>
      <c r="J259" s="21">
        <v>1</v>
      </c>
      <c r="K259" s="20">
        <f t="shared" si="15"/>
        <v>4966500</v>
      </c>
      <c r="L259" s="21"/>
    </row>
    <row r="260" spans="1:12" s="59" customFormat="1" x14ac:dyDescent="0.25">
      <c r="A260" s="15">
        <v>133</v>
      </c>
      <c r="B260" s="22" t="s">
        <v>27</v>
      </c>
      <c r="C260" s="21">
        <v>5000982</v>
      </c>
      <c r="D260" s="23">
        <v>2002</v>
      </c>
      <c r="E260" s="23" t="s">
        <v>202</v>
      </c>
      <c r="F260" s="21" t="s">
        <v>24</v>
      </c>
      <c r="G260" s="25">
        <v>950000</v>
      </c>
      <c r="H260" s="21">
        <v>2</v>
      </c>
      <c r="I260" s="20">
        <f t="shared" si="14"/>
        <v>1900000</v>
      </c>
      <c r="J260" s="21">
        <v>2</v>
      </c>
      <c r="K260" s="20">
        <f t="shared" si="15"/>
        <v>1900000</v>
      </c>
      <c r="L260" s="21"/>
    </row>
    <row r="261" spans="1:12" s="59" customFormat="1" x14ac:dyDescent="0.25">
      <c r="A261" s="15">
        <v>134</v>
      </c>
      <c r="B261" s="22" t="s">
        <v>27</v>
      </c>
      <c r="C261" s="21">
        <v>5000723</v>
      </c>
      <c r="D261" s="23">
        <v>2000</v>
      </c>
      <c r="E261" s="23" t="s">
        <v>202</v>
      </c>
      <c r="F261" s="21" t="s">
        <v>24</v>
      </c>
      <c r="G261" s="25">
        <v>1220000</v>
      </c>
      <c r="H261" s="21">
        <v>4</v>
      </c>
      <c r="I261" s="20">
        <f t="shared" si="14"/>
        <v>4880000</v>
      </c>
      <c r="J261" s="21">
        <v>7</v>
      </c>
      <c r="K261" s="20">
        <f t="shared" si="15"/>
        <v>8540000</v>
      </c>
      <c r="L261" s="21"/>
    </row>
    <row r="262" spans="1:12" s="59" customFormat="1" x14ac:dyDescent="0.25">
      <c r="A262" s="15">
        <v>135</v>
      </c>
      <c r="B262" s="22" t="s">
        <v>358</v>
      </c>
      <c r="C262" s="21">
        <v>5001120</v>
      </c>
      <c r="D262" s="23">
        <v>2004</v>
      </c>
      <c r="E262" s="23" t="s">
        <v>202</v>
      </c>
      <c r="F262" s="21" t="s">
        <v>24</v>
      </c>
      <c r="G262" s="25">
        <v>930000</v>
      </c>
      <c r="H262" s="21">
        <v>1</v>
      </c>
      <c r="I262" s="20">
        <f t="shared" si="14"/>
        <v>930000</v>
      </c>
      <c r="J262" s="21">
        <v>1</v>
      </c>
      <c r="K262" s="20">
        <f t="shared" si="15"/>
        <v>930000</v>
      </c>
      <c r="L262" s="21"/>
    </row>
    <row r="263" spans="1:12" s="59" customFormat="1" x14ac:dyDescent="0.25">
      <c r="A263" s="15">
        <v>136</v>
      </c>
      <c r="B263" s="22" t="s">
        <v>359</v>
      </c>
      <c r="C263" s="17" t="s">
        <v>360</v>
      </c>
      <c r="D263" s="23">
        <v>1997</v>
      </c>
      <c r="E263" s="23" t="s">
        <v>202</v>
      </c>
      <c r="F263" s="21" t="s">
        <v>24</v>
      </c>
      <c r="G263" s="25">
        <v>850000</v>
      </c>
      <c r="H263" s="21">
        <v>5</v>
      </c>
      <c r="I263" s="20">
        <f t="shared" si="14"/>
        <v>4250000</v>
      </c>
      <c r="J263" s="21">
        <v>5</v>
      </c>
      <c r="K263" s="20">
        <f t="shared" si="15"/>
        <v>4250000</v>
      </c>
      <c r="L263" s="21"/>
    </row>
    <row r="264" spans="1:12" s="59" customFormat="1" ht="19.5" customHeight="1" x14ac:dyDescent="0.25">
      <c r="A264" s="15">
        <v>137</v>
      </c>
      <c r="B264" s="22" t="s">
        <v>359</v>
      </c>
      <c r="C264" s="21">
        <v>5000733</v>
      </c>
      <c r="D264" s="23">
        <v>2000</v>
      </c>
      <c r="E264" s="23" t="s">
        <v>202</v>
      </c>
      <c r="F264" s="21" t="s">
        <v>24</v>
      </c>
      <c r="G264" s="25">
        <v>900000</v>
      </c>
      <c r="H264" s="21">
        <v>1</v>
      </c>
      <c r="I264" s="20">
        <f t="shared" si="14"/>
        <v>900000</v>
      </c>
      <c r="J264" s="21">
        <v>1</v>
      </c>
      <c r="K264" s="20">
        <f t="shared" si="15"/>
        <v>900000</v>
      </c>
      <c r="L264" s="21"/>
    </row>
    <row r="265" spans="1:12" s="59" customFormat="1" x14ac:dyDescent="0.25">
      <c r="A265" s="15">
        <v>138</v>
      </c>
      <c r="B265" s="22" t="s">
        <v>359</v>
      </c>
      <c r="C265" s="21">
        <v>5000736</v>
      </c>
      <c r="D265" s="23">
        <v>2000</v>
      </c>
      <c r="E265" s="23" t="s">
        <v>202</v>
      </c>
      <c r="F265" s="21" t="s">
        <v>24</v>
      </c>
      <c r="G265" s="25">
        <v>900000</v>
      </c>
      <c r="H265" s="21">
        <v>3</v>
      </c>
      <c r="I265" s="20">
        <f t="shared" si="14"/>
        <v>2700000</v>
      </c>
      <c r="J265" s="21">
        <v>3</v>
      </c>
      <c r="K265" s="20">
        <f t="shared" si="15"/>
        <v>2700000</v>
      </c>
      <c r="L265" s="21"/>
    </row>
    <row r="266" spans="1:12" s="59" customFormat="1" x14ac:dyDescent="0.25">
      <c r="A266" s="15">
        <v>139</v>
      </c>
      <c r="B266" s="22" t="s">
        <v>361</v>
      </c>
      <c r="C266" s="21">
        <v>5001579</v>
      </c>
      <c r="D266" s="23">
        <v>2007</v>
      </c>
      <c r="E266" s="23" t="s">
        <v>202</v>
      </c>
      <c r="F266" s="21" t="s">
        <v>24</v>
      </c>
      <c r="G266" s="25">
        <v>1150000</v>
      </c>
      <c r="H266" s="21">
        <v>1</v>
      </c>
      <c r="I266" s="20">
        <f>G266*H266</f>
        <v>1150000</v>
      </c>
      <c r="J266" s="21">
        <v>1</v>
      </c>
      <c r="K266" s="20">
        <f>J266*G266</f>
        <v>1150000</v>
      </c>
      <c r="L266" s="21"/>
    </row>
    <row r="267" spans="1:12" s="59" customFormat="1" x14ac:dyDescent="0.25">
      <c r="A267" s="186"/>
      <c r="B267" s="187" t="s">
        <v>132</v>
      </c>
      <c r="C267" s="188"/>
      <c r="D267" s="188"/>
      <c r="E267" s="188"/>
      <c r="F267" s="189"/>
      <c r="G267" s="190">
        <f>SUM(G128:G266)</f>
        <v>149791924.5</v>
      </c>
      <c r="H267" s="191">
        <f>SUM(H128:H266)</f>
        <v>1656</v>
      </c>
      <c r="I267" s="192">
        <f>SUM(I128:I266)</f>
        <v>889072424</v>
      </c>
      <c r="J267" s="191">
        <f>SUM(J128:J266)</f>
        <v>1664</v>
      </c>
      <c r="K267" s="192">
        <f>SUM(K128:K266)</f>
        <v>894952424</v>
      </c>
      <c r="L267" s="193"/>
    </row>
  </sheetData>
  <sortState ref="A23:L133">
    <sortCondition ref="B23:B133"/>
  </sortState>
  <mergeCells count="24">
    <mergeCell ref="L125:L126"/>
    <mergeCell ref="B267:F267"/>
    <mergeCell ref="A123:L123"/>
    <mergeCell ref="D125:D126"/>
    <mergeCell ref="F125:F126"/>
    <mergeCell ref="G125:G126"/>
    <mergeCell ref="H125:I125"/>
    <mergeCell ref="J125:K125"/>
    <mergeCell ref="J5:K6"/>
    <mergeCell ref="L5:L7"/>
    <mergeCell ref="F5:F7"/>
    <mergeCell ref="G5:G7"/>
    <mergeCell ref="H5:I6"/>
    <mergeCell ref="A5:A7"/>
    <mergeCell ref="B5:B7"/>
    <mergeCell ref="C5:C7"/>
    <mergeCell ref="D5:D7"/>
    <mergeCell ref="E5:E7"/>
    <mergeCell ref="A3:L3"/>
    <mergeCell ref="A2:L2"/>
    <mergeCell ref="B121:F121"/>
    <mergeCell ref="A125:A126"/>
    <mergeCell ref="B125:B126"/>
    <mergeCell ref="C125:C126"/>
  </mergeCells>
  <conditionalFormatting sqref="A121:B121 A5:K8 B92:L92 B101:L101 B58:K108 A9:L9 L58:L92 B10:L57 A10:A108 G121:L121 A128:L128 B179:L259 B262:L265 B129:L177 A129:A266">
    <cfRule type="cellIs" dxfId="89" priority="190" operator="equal">
      <formula>"Thanh lý"</formula>
    </cfRule>
  </conditionalFormatting>
  <conditionalFormatting sqref="A121:B121 A5:K8 B92:L92 B101:L101 B58:K108 A9:L9 L58:L92 B10:L57 A10:A108 G121:L121 A128:L128 B179:L259 B262:L265 B129:L177 A129:A266">
    <cfRule type="cellIs" dxfId="88" priority="189" operator="equal">
      <formula>"Thanh lý 2013"</formula>
    </cfRule>
  </conditionalFormatting>
  <conditionalFormatting sqref="L93">
    <cfRule type="cellIs" dxfId="87" priority="110" operator="equal">
      <formula>"Thanh lý"</formula>
    </cfRule>
  </conditionalFormatting>
  <conditionalFormatting sqref="L93">
    <cfRule type="cellIs" dxfId="86" priority="109" operator="equal">
      <formula>"Thanh lý 2013"</formula>
    </cfRule>
  </conditionalFormatting>
  <conditionalFormatting sqref="L94">
    <cfRule type="cellIs" dxfId="85" priority="108" operator="equal">
      <formula>"Thanh lý"</formula>
    </cfRule>
  </conditionalFormatting>
  <conditionalFormatting sqref="L94">
    <cfRule type="cellIs" dxfId="84" priority="107" operator="equal">
      <formula>"Thanh lý 2013"</formula>
    </cfRule>
  </conditionalFormatting>
  <conditionalFormatting sqref="L95">
    <cfRule type="cellIs" dxfId="83" priority="106" operator="equal">
      <formula>"Thanh lý"</formula>
    </cfRule>
  </conditionalFormatting>
  <conditionalFormatting sqref="L95">
    <cfRule type="cellIs" dxfId="82" priority="105" operator="equal">
      <formula>"Thanh lý 2013"</formula>
    </cfRule>
  </conditionalFormatting>
  <conditionalFormatting sqref="L96">
    <cfRule type="cellIs" dxfId="81" priority="104" operator="equal">
      <formula>"Thanh lý"</formula>
    </cfRule>
  </conditionalFormatting>
  <conditionalFormatting sqref="L96">
    <cfRule type="cellIs" dxfId="80" priority="103" operator="equal">
      <formula>"Thanh lý 2013"</formula>
    </cfRule>
  </conditionalFormatting>
  <conditionalFormatting sqref="L97">
    <cfRule type="cellIs" dxfId="79" priority="102" operator="equal">
      <formula>"Thanh lý"</formula>
    </cfRule>
  </conditionalFormatting>
  <conditionalFormatting sqref="L97">
    <cfRule type="cellIs" dxfId="78" priority="101" operator="equal">
      <formula>"Thanh lý 2013"</formula>
    </cfRule>
  </conditionalFormatting>
  <conditionalFormatting sqref="L98">
    <cfRule type="cellIs" dxfId="77" priority="100" operator="equal">
      <formula>"Thanh lý"</formula>
    </cfRule>
  </conditionalFormatting>
  <conditionalFormatting sqref="L98">
    <cfRule type="cellIs" dxfId="76" priority="99" operator="equal">
      <formula>"Thanh lý 2013"</formula>
    </cfRule>
  </conditionalFormatting>
  <conditionalFormatting sqref="L99">
    <cfRule type="cellIs" dxfId="75" priority="98" operator="equal">
      <formula>"Thanh lý"</formula>
    </cfRule>
  </conditionalFormatting>
  <conditionalFormatting sqref="L99">
    <cfRule type="cellIs" dxfId="74" priority="97" operator="equal">
      <formula>"Thanh lý 2013"</formula>
    </cfRule>
  </conditionalFormatting>
  <conditionalFormatting sqref="L100">
    <cfRule type="cellIs" dxfId="73" priority="96" operator="equal">
      <formula>"Thanh lý"</formula>
    </cfRule>
  </conditionalFormatting>
  <conditionalFormatting sqref="L100">
    <cfRule type="cellIs" dxfId="72" priority="95" operator="equal">
      <formula>"Thanh lý 2013"</formula>
    </cfRule>
  </conditionalFormatting>
  <conditionalFormatting sqref="L102">
    <cfRule type="cellIs" dxfId="71" priority="94" operator="equal">
      <formula>"Thanh lý"</formula>
    </cfRule>
  </conditionalFormatting>
  <conditionalFormatting sqref="L102">
    <cfRule type="cellIs" dxfId="70" priority="93" operator="equal">
      <formula>"Thanh lý 2013"</formula>
    </cfRule>
  </conditionalFormatting>
  <conditionalFormatting sqref="L103">
    <cfRule type="cellIs" dxfId="69" priority="92" operator="equal">
      <formula>"Thanh lý"</formula>
    </cfRule>
  </conditionalFormatting>
  <conditionalFormatting sqref="L103">
    <cfRule type="cellIs" dxfId="68" priority="91" operator="equal">
      <formula>"Thanh lý 2013"</formula>
    </cfRule>
  </conditionalFormatting>
  <conditionalFormatting sqref="L104">
    <cfRule type="cellIs" dxfId="67" priority="90" operator="equal">
      <formula>"Thanh lý"</formula>
    </cfRule>
  </conditionalFormatting>
  <conditionalFormatting sqref="L104">
    <cfRule type="cellIs" dxfId="66" priority="89" operator="equal">
      <formula>"Thanh lý 2013"</formula>
    </cfRule>
  </conditionalFormatting>
  <conditionalFormatting sqref="L105">
    <cfRule type="cellIs" dxfId="65" priority="88" operator="equal">
      <formula>"Thanh lý"</formula>
    </cfRule>
  </conditionalFormatting>
  <conditionalFormatting sqref="L105">
    <cfRule type="cellIs" dxfId="64" priority="87" operator="equal">
      <formula>"Thanh lý 2013"</formula>
    </cfRule>
  </conditionalFormatting>
  <conditionalFormatting sqref="L106">
    <cfRule type="cellIs" dxfId="63" priority="86" operator="equal">
      <formula>"Thanh lý"</formula>
    </cfRule>
  </conditionalFormatting>
  <conditionalFormatting sqref="L106">
    <cfRule type="cellIs" dxfId="62" priority="85" operator="equal">
      <formula>"Thanh lý 2013"</formula>
    </cfRule>
  </conditionalFormatting>
  <conditionalFormatting sqref="L107">
    <cfRule type="cellIs" dxfId="61" priority="84" operator="equal">
      <formula>"Thanh lý"</formula>
    </cfRule>
  </conditionalFormatting>
  <conditionalFormatting sqref="L107">
    <cfRule type="cellIs" dxfId="60" priority="83" operator="equal">
      <formula>"Thanh lý 2013"</formula>
    </cfRule>
  </conditionalFormatting>
  <conditionalFormatting sqref="L108">
    <cfRule type="cellIs" dxfId="59" priority="82" operator="equal">
      <formula>"Thanh lý"</formula>
    </cfRule>
  </conditionalFormatting>
  <conditionalFormatting sqref="L108">
    <cfRule type="cellIs" dxfId="58" priority="81" operator="equal">
      <formula>"Thanh lý 2013"</formula>
    </cfRule>
  </conditionalFormatting>
  <conditionalFormatting sqref="L114">
    <cfRule type="cellIs" dxfId="57" priority="36" operator="equal">
      <formula>"Thanh lý"</formula>
    </cfRule>
  </conditionalFormatting>
  <conditionalFormatting sqref="L114">
    <cfRule type="cellIs" dxfId="56" priority="35" operator="equal">
      <formula>"Thanh lý 2013"</formula>
    </cfRule>
  </conditionalFormatting>
  <conditionalFormatting sqref="A114:K114">
    <cfRule type="cellIs" dxfId="55" priority="38" operator="equal">
      <formula>"Thanh lý"</formula>
    </cfRule>
  </conditionalFormatting>
  <conditionalFormatting sqref="A114:K114">
    <cfRule type="cellIs" dxfId="54" priority="37" operator="equal">
      <formula>"Thanh lý 2013"</formula>
    </cfRule>
  </conditionalFormatting>
  <conditionalFormatting sqref="L113">
    <cfRule type="cellIs" dxfId="53" priority="40" operator="equal">
      <formula>"Thanh lý"</formula>
    </cfRule>
  </conditionalFormatting>
  <conditionalFormatting sqref="L113">
    <cfRule type="cellIs" dxfId="52" priority="39" operator="equal">
      <formula>"Thanh lý 2013"</formula>
    </cfRule>
  </conditionalFormatting>
  <conditionalFormatting sqref="A113:K113">
    <cfRule type="cellIs" dxfId="51" priority="42" operator="equal">
      <formula>"Thanh lý"</formula>
    </cfRule>
  </conditionalFormatting>
  <conditionalFormatting sqref="A113:K113">
    <cfRule type="cellIs" dxfId="50" priority="41" operator="equal">
      <formula>"Thanh lý 2013"</formula>
    </cfRule>
  </conditionalFormatting>
  <conditionalFormatting sqref="L112">
    <cfRule type="cellIs" dxfId="49" priority="44" operator="equal">
      <formula>"Thanh lý"</formula>
    </cfRule>
  </conditionalFormatting>
  <conditionalFormatting sqref="L112">
    <cfRule type="cellIs" dxfId="48" priority="43" operator="equal">
      <formula>"Thanh lý 2013"</formula>
    </cfRule>
  </conditionalFormatting>
  <conditionalFormatting sqref="A112:K112">
    <cfRule type="cellIs" dxfId="47" priority="46" operator="equal">
      <formula>"Thanh lý"</formula>
    </cfRule>
  </conditionalFormatting>
  <conditionalFormatting sqref="A112:K112">
    <cfRule type="cellIs" dxfId="46" priority="45" operator="equal">
      <formula>"Thanh lý 2013"</formula>
    </cfRule>
  </conditionalFormatting>
  <conditionalFormatting sqref="L111">
    <cfRule type="cellIs" dxfId="45" priority="48" operator="equal">
      <formula>"Thanh lý"</formula>
    </cfRule>
  </conditionalFormatting>
  <conditionalFormatting sqref="L111">
    <cfRule type="cellIs" dxfId="44" priority="47" operator="equal">
      <formula>"Thanh lý 2013"</formula>
    </cfRule>
  </conditionalFormatting>
  <conditionalFormatting sqref="A111:K111">
    <cfRule type="cellIs" dxfId="43" priority="50" operator="equal">
      <formula>"Thanh lý"</formula>
    </cfRule>
  </conditionalFormatting>
  <conditionalFormatting sqref="A111:K111">
    <cfRule type="cellIs" dxfId="42" priority="49" operator="equal">
      <formula>"Thanh lý 2013"</formula>
    </cfRule>
  </conditionalFormatting>
  <conditionalFormatting sqref="L110">
    <cfRule type="cellIs" dxfId="41" priority="52" operator="equal">
      <formula>"Thanh lý"</formula>
    </cfRule>
  </conditionalFormatting>
  <conditionalFormatting sqref="L110">
    <cfRule type="cellIs" dxfId="40" priority="51" operator="equal">
      <formula>"Thanh lý 2013"</formula>
    </cfRule>
  </conditionalFormatting>
  <conditionalFormatting sqref="A110:K110">
    <cfRule type="cellIs" dxfId="39" priority="54" operator="equal">
      <formula>"Thanh lý"</formula>
    </cfRule>
  </conditionalFormatting>
  <conditionalFormatting sqref="A110:K110">
    <cfRule type="cellIs" dxfId="38" priority="53" operator="equal">
      <formula>"Thanh lý 2013"</formula>
    </cfRule>
  </conditionalFormatting>
  <conditionalFormatting sqref="L109">
    <cfRule type="cellIs" dxfId="37" priority="56" operator="equal">
      <formula>"Thanh lý"</formula>
    </cfRule>
  </conditionalFormatting>
  <conditionalFormatting sqref="L109">
    <cfRule type="cellIs" dxfId="36" priority="55" operator="equal">
      <formula>"Thanh lý 2013"</formula>
    </cfRule>
  </conditionalFormatting>
  <conditionalFormatting sqref="A109:K109">
    <cfRule type="cellIs" dxfId="35" priority="58" operator="equal">
      <formula>"Thanh lý"</formula>
    </cfRule>
  </conditionalFormatting>
  <conditionalFormatting sqref="A109:K109">
    <cfRule type="cellIs" dxfId="34" priority="57" operator="equal">
      <formula>"Thanh lý 2013"</formula>
    </cfRule>
  </conditionalFormatting>
  <conditionalFormatting sqref="A115:K115">
    <cfRule type="cellIs" dxfId="33" priority="34" operator="equal">
      <formula>"Thanh lý"</formula>
    </cfRule>
  </conditionalFormatting>
  <conditionalFormatting sqref="A115:K115">
    <cfRule type="cellIs" dxfId="32" priority="33" operator="equal">
      <formula>"Thanh lý 2013"</formula>
    </cfRule>
  </conditionalFormatting>
  <conditionalFormatting sqref="L115">
    <cfRule type="cellIs" dxfId="31" priority="32" operator="equal">
      <formula>"Thanh lý"</formula>
    </cfRule>
  </conditionalFormatting>
  <conditionalFormatting sqref="L115">
    <cfRule type="cellIs" dxfId="30" priority="31" operator="equal">
      <formula>"Thanh lý 2013"</formula>
    </cfRule>
  </conditionalFormatting>
  <conditionalFormatting sqref="A116:K116">
    <cfRule type="cellIs" dxfId="29" priority="30" operator="equal">
      <formula>"Thanh lý"</formula>
    </cfRule>
  </conditionalFormatting>
  <conditionalFormatting sqref="A116:K116">
    <cfRule type="cellIs" dxfId="28" priority="29" operator="equal">
      <formula>"Thanh lý 2013"</formula>
    </cfRule>
  </conditionalFormatting>
  <conditionalFormatting sqref="L116">
    <cfRule type="cellIs" dxfId="27" priority="28" operator="equal">
      <formula>"Thanh lý"</formula>
    </cfRule>
  </conditionalFormatting>
  <conditionalFormatting sqref="L116">
    <cfRule type="cellIs" dxfId="26" priority="27" operator="equal">
      <formula>"Thanh lý 2013"</formula>
    </cfRule>
  </conditionalFormatting>
  <conditionalFormatting sqref="A117:K117">
    <cfRule type="cellIs" dxfId="25" priority="26" operator="equal">
      <formula>"Thanh lý"</formula>
    </cfRule>
  </conditionalFormatting>
  <conditionalFormatting sqref="A117:K117">
    <cfRule type="cellIs" dxfId="24" priority="25" operator="equal">
      <formula>"Thanh lý 2013"</formula>
    </cfRule>
  </conditionalFormatting>
  <conditionalFormatting sqref="L117">
    <cfRule type="cellIs" dxfId="23" priority="24" operator="equal">
      <formula>"Thanh lý"</formula>
    </cfRule>
  </conditionalFormatting>
  <conditionalFormatting sqref="L117">
    <cfRule type="cellIs" dxfId="22" priority="23" operator="equal">
      <formula>"Thanh lý 2013"</formula>
    </cfRule>
  </conditionalFormatting>
  <conditionalFormatting sqref="A118:K118">
    <cfRule type="cellIs" dxfId="21" priority="22" operator="equal">
      <formula>"Thanh lý"</formula>
    </cfRule>
  </conditionalFormatting>
  <conditionalFormatting sqref="A118:K118">
    <cfRule type="cellIs" dxfId="20" priority="21" operator="equal">
      <formula>"Thanh lý 2013"</formula>
    </cfRule>
  </conditionalFormatting>
  <conditionalFormatting sqref="L118">
    <cfRule type="cellIs" dxfId="19" priority="20" operator="equal">
      <formula>"Thanh lý"</formula>
    </cfRule>
  </conditionalFormatting>
  <conditionalFormatting sqref="L118">
    <cfRule type="cellIs" dxfId="18" priority="19" operator="equal">
      <formula>"Thanh lý 2013"</formula>
    </cfRule>
  </conditionalFormatting>
  <conditionalFormatting sqref="A120:K120">
    <cfRule type="cellIs" dxfId="17" priority="18" operator="equal">
      <formula>"Thanh lý"</formula>
    </cfRule>
  </conditionalFormatting>
  <conditionalFormatting sqref="A120:K120">
    <cfRule type="cellIs" dxfId="16" priority="17" operator="equal">
      <formula>"Thanh lý 2013"</formula>
    </cfRule>
  </conditionalFormatting>
  <conditionalFormatting sqref="L120">
    <cfRule type="cellIs" dxfId="15" priority="16" operator="equal">
      <formula>"Thanh lý"</formula>
    </cfRule>
  </conditionalFormatting>
  <conditionalFormatting sqref="L120">
    <cfRule type="cellIs" dxfId="14" priority="15" operator="equal">
      <formula>"Thanh lý 2013"</formula>
    </cfRule>
  </conditionalFormatting>
  <conditionalFormatting sqref="A119:K119">
    <cfRule type="cellIs" dxfId="13" priority="14" operator="equal">
      <formula>"Thanh lý"</formula>
    </cfRule>
  </conditionalFormatting>
  <conditionalFormatting sqref="A119:K119">
    <cfRule type="cellIs" dxfId="12" priority="13" operator="equal">
      <formula>"Thanh lý 2013"</formula>
    </cfRule>
  </conditionalFormatting>
  <conditionalFormatting sqref="L119">
    <cfRule type="cellIs" dxfId="11" priority="12" operator="equal">
      <formula>"Thanh lý"</formula>
    </cfRule>
  </conditionalFormatting>
  <conditionalFormatting sqref="L119">
    <cfRule type="cellIs" dxfId="10" priority="11" operator="equal">
      <formula>"Thanh lý 2013"</formula>
    </cfRule>
  </conditionalFormatting>
  <conditionalFormatting sqref="A267:B267 B261:K261 G267:L267 B266:L266 A127:K127">
    <cfRule type="cellIs" dxfId="9" priority="10" operator="equal">
      <formula>"Thanh lý"</formula>
    </cfRule>
  </conditionalFormatting>
  <conditionalFormatting sqref="A267:B267 B261:K261 G267:L267 B266:L266 A127:K127">
    <cfRule type="cellIs" dxfId="8" priority="9" operator="equal">
      <formula>"Thanh lý 2013"</formula>
    </cfRule>
  </conditionalFormatting>
  <conditionalFormatting sqref="B260:L260">
    <cfRule type="cellIs" dxfId="7" priority="8" operator="equal">
      <formula>"Thanh lý"</formula>
    </cfRule>
  </conditionalFormatting>
  <conditionalFormatting sqref="B260:L260">
    <cfRule type="cellIs" dxfId="6" priority="7" operator="equal">
      <formula>"Thanh lý 2013"</formula>
    </cfRule>
  </conditionalFormatting>
  <conditionalFormatting sqref="L261">
    <cfRule type="cellIs" dxfId="5" priority="6" operator="equal">
      <formula>"Thanh lý"</formula>
    </cfRule>
  </conditionalFormatting>
  <conditionalFormatting sqref="L261">
    <cfRule type="cellIs" dxfId="4" priority="5" operator="equal">
      <formula>"Thanh lý 2013"</formula>
    </cfRule>
  </conditionalFormatting>
  <conditionalFormatting sqref="B178:L178">
    <cfRule type="cellIs" dxfId="3" priority="4" operator="equal">
      <formula>"Thanh lý"</formula>
    </cfRule>
  </conditionalFormatting>
  <conditionalFormatting sqref="B178:L178">
    <cfRule type="cellIs" dxfId="2" priority="3" operator="equal">
      <formula>"Thanh lý 2013"</formula>
    </cfRule>
  </conditionalFormatting>
  <conditionalFormatting sqref="A125:H125 J125 E126 H126:K126">
    <cfRule type="cellIs" dxfId="1" priority="2" operator="equal">
      <formula>"Thanh lý"</formula>
    </cfRule>
  </conditionalFormatting>
  <conditionalFormatting sqref="A125:H125 J125 E126 H126:K126">
    <cfRule type="cellIs" dxfId="0" priority="1" operator="equal">
      <formula>"Thanh lý 2013"</formula>
    </cfRule>
  </conditionalFormatting>
  <pageMargins left="0.8" right="0.45" top="0.67" bottom="0.68" header="0.3" footer="0.3"/>
  <pageSetup scale="95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7"/>
  <sheetViews>
    <sheetView topLeftCell="A4" zoomScale="142" zoomScaleNormal="142" workbookViewId="0">
      <selection activeCell="A24" sqref="A24:O24"/>
    </sheetView>
  </sheetViews>
  <sheetFormatPr defaultRowHeight="15" x14ac:dyDescent="0.25"/>
  <cols>
    <col min="1" max="1" width="5.5703125" style="8" customWidth="1"/>
    <col min="2" max="2" width="37.5703125" style="8" customWidth="1"/>
    <col min="3" max="3" width="9" style="8" customWidth="1"/>
    <col min="4" max="4" width="9.140625" style="8" customWidth="1"/>
    <col min="5" max="5" width="14.85546875" style="8" customWidth="1"/>
    <col min="6" max="6" width="15.28515625" style="8" customWidth="1"/>
    <col min="7" max="7" width="8.7109375" style="8" hidden="1" customWidth="1"/>
    <col min="8" max="9" width="14" style="8" hidden="1" customWidth="1"/>
    <col min="10" max="10" width="11.5703125" style="8" hidden="1" customWidth="1"/>
    <col min="11" max="11" width="12.7109375" style="8" hidden="1" customWidth="1"/>
    <col min="12" max="12" width="9.28515625" style="8" hidden="1" customWidth="1"/>
    <col min="13" max="13" width="16.140625" style="8" customWidth="1"/>
    <col min="14" max="14" width="15.42578125" style="8" hidden="1" customWidth="1"/>
    <col min="15" max="15" width="10" style="8" bestFit="1" customWidth="1"/>
    <col min="16" max="20" width="0" style="8" hidden="1" customWidth="1"/>
    <col min="21" max="21" width="13.28515625" style="8" hidden="1" customWidth="1"/>
    <col min="22" max="23" width="0" style="8" hidden="1" customWidth="1"/>
    <col min="24" max="16384" width="9.140625" style="8"/>
  </cols>
  <sheetData>
    <row r="1" spans="1:22" s="52" customFormat="1" ht="16.5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22" s="52" customFormat="1" ht="16.5" x14ac:dyDescent="0.25">
      <c r="A2" s="123" t="s">
        <v>165</v>
      </c>
      <c r="B2" s="123"/>
      <c r="C2" s="123"/>
      <c r="D2" s="123"/>
      <c r="E2" s="123"/>
      <c r="F2" s="123"/>
      <c r="G2" s="123"/>
      <c r="H2" s="123"/>
      <c r="I2" s="123"/>
      <c r="J2" s="123"/>
      <c r="K2" s="123"/>
      <c r="L2" s="123"/>
    </row>
    <row r="3" spans="1:22" s="52" customFormat="1" ht="16.5" x14ac:dyDescent="0.25">
      <c r="A3" s="123" t="s">
        <v>164</v>
      </c>
      <c r="B3" s="123"/>
      <c r="C3" s="123"/>
      <c r="D3" s="123"/>
      <c r="E3" s="123"/>
      <c r="F3" s="123"/>
      <c r="G3" s="123"/>
      <c r="H3" s="123"/>
      <c r="I3" s="123"/>
      <c r="J3" s="123"/>
      <c r="K3" s="123"/>
      <c r="L3" s="123"/>
    </row>
    <row r="4" spans="1:22" ht="16.5" x14ac:dyDescent="0.25">
      <c r="A4" s="9"/>
      <c r="B4" s="9"/>
      <c r="C4" s="144"/>
      <c r="D4" s="144"/>
      <c r="E4" s="144"/>
      <c r="F4" s="144"/>
      <c r="G4" s="144"/>
      <c r="H4" s="144"/>
      <c r="I4" s="9"/>
      <c r="J4" s="9"/>
      <c r="K4" s="9"/>
    </row>
    <row r="5" spans="1:22" s="83" customFormat="1" ht="18.75" customHeight="1" x14ac:dyDescent="0.25">
      <c r="A5" s="145" t="s">
        <v>174</v>
      </c>
      <c r="B5" s="145" t="s">
        <v>175</v>
      </c>
      <c r="C5" s="145" t="s">
        <v>176</v>
      </c>
      <c r="D5" s="146" t="s">
        <v>37</v>
      </c>
      <c r="E5" s="146"/>
      <c r="F5" s="146"/>
      <c r="G5" s="146" t="s">
        <v>177</v>
      </c>
      <c r="H5" s="146"/>
      <c r="I5" s="146"/>
      <c r="J5" s="146" t="s">
        <v>178</v>
      </c>
      <c r="K5" s="146"/>
      <c r="L5" s="146"/>
      <c r="M5" s="146" t="s">
        <v>179</v>
      </c>
      <c r="N5" s="151" t="s">
        <v>180</v>
      </c>
      <c r="O5" s="146" t="s">
        <v>181</v>
      </c>
      <c r="P5" s="146" t="s">
        <v>182</v>
      </c>
      <c r="Q5" s="146" t="s">
        <v>183</v>
      </c>
      <c r="R5" s="148" t="s">
        <v>184</v>
      </c>
      <c r="S5" s="148" t="s">
        <v>185</v>
      </c>
      <c r="T5" s="148" t="s">
        <v>186</v>
      </c>
      <c r="U5" s="149" t="s">
        <v>187</v>
      </c>
    </row>
    <row r="6" spans="1:22" s="83" customFormat="1" ht="27" customHeight="1" x14ac:dyDescent="0.25">
      <c r="A6" s="145"/>
      <c r="B6" s="145"/>
      <c r="C6" s="145"/>
      <c r="D6" s="84" t="s">
        <v>11</v>
      </c>
      <c r="E6" s="84" t="s">
        <v>38</v>
      </c>
      <c r="F6" s="84" t="s">
        <v>39</v>
      </c>
      <c r="G6" s="84" t="s">
        <v>11</v>
      </c>
      <c r="H6" s="84" t="s">
        <v>38</v>
      </c>
      <c r="I6" s="84" t="s">
        <v>39</v>
      </c>
      <c r="J6" s="84" t="s">
        <v>188</v>
      </c>
      <c r="K6" s="84" t="s">
        <v>38</v>
      </c>
      <c r="L6" s="84" t="s">
        <v>39</v>
      </c>
      <c r="M6" s="146"/>
      <c r="N6" s="152"/>
      <c r="O6" s="146"/>
      <c r="P6" s="146"/>
      <c r="Q6" s="146"/>
      <c r="R6" s="148"/>
      <c r="S6" s="148"/>
      <c r="T6" s="148"/>
      <c r="U6" s="150"/>
    </row>
    <row r="7" spans="1:22" s="98" customFormat="1" ht="17.25" customHeight="1" x14ac:dyDescent="0.25">
      <c r="A7" s="85">
        <v>1</v>
      </c>
      <c r="B7" s="86" t="s">
        <v>189</v>
      </c>
      <c r="C7" s="10">
        <v>5001838</v>
      </c>
      <c r="D7" s="88">
        <v>1</v>
      </c>
      <c r="E7" s="89">
        <v>12000000</v>
      </c>
      <c r="F7" s="90">
        <f t="shared" ref="F7:F21" si="0">E7-U7</f>
        <v>0</v>
      </c>
      <c r="G7" s="88">
        <v>1</v>
      </c>
      <c r="H7" s="91">
        <f>E7</f>
        <v>12000000</v>
      </c>
      <c r="I7" s="90">
        <f>F7</f>
        <v>0</v>
      </c>
      <c r="J7" s="92"/>
      <c r="K7" s="92"/>
      <c r="L7" s="92"/>
      <c r="M7" s="30"/>
      <c r="N7" s="93" t="s">
        <v>190</v>
      </c>
      <c r="O7" s="88">
        <v>2009</v>
      </c>
      <c r="P7" s="88">
        <v>8</v>
      </c>
      <c r="Q7" s="94">
        <f t="shared" ref="Q7:Q21" si="1">100%/P7</f>
        <v>0.125</v>
      </c>
      <c r="R7" s="95">
        <f t="shared" ref="R7:R21" si="2">E7/P7</f>
        <v>1500000</v>
      </c>
      <c r="S7" s="31">
        <f t="shared" ref="S7:S21" si="3">2017-O7-T7</f>
        <v>8</v>
      </c>
      <c r="T7" s="31"/>
      <c r="U7" s="96">
        <f t="shared" ref="U7:U21" si="4">R7*S7</f>
        <v>12000000</v>
      </c>
      <c r="V7" s="97">
        <f>IF(F7&lt;0,0,F7)</f>
        <v>0</v>
      </c>
    </row>
    <row r="8" spans="1:22" s="98" customFormat="1" ht="17.25" customHeight="1" x14ac:dyDescent="0.25">
      <c r="A8" s="85">
        <v>2</v>
      </c>
      <c r="B8" s="99" t="s">
        <v>191</v>
      </c>
      <c r="C8" s="31">
        <v>16010</v>
      </c>
      <c r="D8" s="85">
        <v>1</v>
      </c>
      <c r="E8" s="100">
        <v>35500000</v>
      </c>
      <c r="F8" s="90">
        <f t="shared" si="0"/>
        <v>31062500</v>
      </c>
      <c r="G8" s="85">
        <v>1</v>
      </c>
      <c r="H8" s="101">
        <v>35500000</v>
      </c>
      <c r="I8" s="90">
        <f t="shared" ref="I8:I22" si="5">F8</f>
        <v>31062500</v>
      </c>
      <c r="J8" s="102"/>
      <c r="K8" s="102"/>
      <c r="L8" s="102"/>
      <c r="M8" s="103"/>
      <c r="N8" s="104" t="s">
        <v>190</v>
      </c>
      <c r="O8" s="85">
        <v>2016</v>
      </c>
      <c r="P8" s="85">
        <v>8</v>
      </c>
      <c r="Q8" s="94">
        <f t="shared" si="1"/>
        <v>0.125</v>
      </c>
      <c r="R8" s="95">
        <f t="shared" si="2"/>
        <v>4437500</v>
      </c>
      <c r="S8" s="31">
        <f t="shared" si="3"/>
        <v>1</v>
      </c>
      <c r="T8" s="31"/>
      <c r="U8" s="96">
        <f t="shared" si="4"/>
        <v>4437500</v>
      </c>
      <c r="V8" s="97"/>
    </row>
    <row r="9" spans="1:22" s="98" customFormat="1" ht="18" customHeight="1" x14ac:dyDescent="0.25">
      <c r="A9" s="85">
        <v>3</v>
      </c>
      <c r="B9" s="99" t="s">
        <v>167</v>
      </c>
      <c r="C9" s="31">
        <v>15002</v>
      </c>
      <c r="D9" s="85">
        <v>1</v>
      </c>
      <c r="E9" s="100">
        <v>7340000</v>
      </c>
      <c r="F9" s="90">
        <f t="shared" si="0"/>
        <v>5505000</v>
      </c>
      <c r="G9" s="85">
        <v>1</v>
      </c>
      <c r="H9" s="101">
        <f>E9</f>
        <v>7340000</v>
      </c>
      <c r="I9" s="90">
        <f t="shared" si="5"/>
        <v>5505000</v>
      </c>
      <c r="J9" s="102"/>
      <c r="K9" s="102"/>
      <c r="L9" s="102"/>
      <c r="M9" s="103"/>
      <c r="N9" s="104" t="s">
        <v>190</v>
      </c>
      <c r="O9" s="85">
        <v>2015</v>
      </c>
      <c r="P9" s="85">
        <v>8</v>
      </c>
      <c r="Q9" s="94">
        <f t="shared" si="1"/>
        <v>0.125</v>
      </c>
      <c r="R9" s="95">
        <f t="shared" si="2"/>
        <v>917500</v>
      </c>
      <c r="S9" s="31">
        <f t="shared" si="3"/>
        <v>2</v>
      </c>
      <c r="T9" s="31"/>
      <c r="U9" s="96">
        <f t="shared" si="4"/>
        <v>1835000</v>
      </c>
      <c r="V9" s="97"/>
    </row>
    <row r="10" spans="1:22" s="98" customFormat="1" ht="30" x14ac:dyDescent="0.25">
      <c r="A10" s="85">
        <v>4</v>
      </c>
      <c r="B10" s="99" t="s">
        <v>192</v>
      </c>
      <c r="C10" s="31">
        <v>16030</v>
      </c>
      <c r="D10" s="85">
        <v>1</v>
      </c>
      <c r="E10" s="100">
        <v>15400000</v>
      </c>
      <c r="F10" s="90">
        <f t="shared" si="0"/>
        <v>13475000</v>
      </c>
      <c r="G10" s="85">
        <v>1</v>
      </c>
      <c r="H10" s="101">
        <v>15400000</v>
      </c>
      <c r="I10" s="90">
        <f t="shared" si="5"/>
        <v>13475000</v>
      </c>
      <c r="J10" s="102"/>
      <c r="K10" s="102"/>
      <c r="L10" s="102"/>
      <c r="M10" s="103"/>
      <c r="N10" s="104" t="s">
        <v>190</v>
      </c>
      <c r="O10" s="85">
        <v>2016</v>
      </c>
      <c r="P10" s="85">
        <v>8</v>
      </c>
      <c r="Q10" s="94">
        <f t="shared" si="1"/>
        <v>0.125</v>
      </c>
      <c r="R10" s="95">
        <f t="shared" si="2"/>
        <v>1925000</v>
      </c>
      <c r="S10" s="31">
        <f t="shared" si="3"/>
        <v>1</v>
      </c>
      <c r="T10" s="31"/>
      <c r="U10" s="96">
        <f t="shared" si="4"/>
        <v>1925000</v>
      </c>
      <c r="V10" s="97"/>
    </row>
    <row r="11" spans="1:22" s="98" customFormat="1" ht="16.5" x14ac:dyDescent="0.25">
      <c r="A11" s="85">
        <v>5</v>
      </c>
      <c r="B11" s="99" t="s">
        <v>115</v>
      </c>
      <c r="C11" s="112">
        <v>5001917</v>
      </c>
      <c r="D11" s="31">
        <v>1</v>
      </c>
      <c r="E11" s="100">
        <v>12000000</v>
      </c>
      <c r="F11" s="90">
        <f t="shared" si="0"/>
        <v>1500000</v>
      </c>
      <c r="G11" s="31">
        <v>1</v>
      </c>
      <c r="H11" s="101">
        <f>E11</f>
        <v>12000000</v>
      </c>
      <c r="I11" s="90">
        <f t="shared" si="5"/>
        <v>1500000</v>
      </c>
      <c r="J11" s="102"/>
      <c r="K11" s="102"/>
      <c r="L11" s="102"/>
      <c r="M11" s="30"/>
      <c r="N11" s="93" t="s">
        <v>190</v>
      </c>
      <c r="O11" s="85">
        <v>2010</v>
      </c>
      <c r="P11" s="85">
        <v>8</v>
      </c>
      <c r="Q11" s="94">
        <f t="shared" si="1"/>
        <v>0.125</v>
      </c>
      <c r="R11" s="95">
        <f t="shared" si="2"/>
        <v>1500000</v>
      </c>
      <c r="S11" s="31">
        <f t="shared" si="3"/>
        <v>7</v>
      </c>
      <c r="T11" s="31"/>
      <c r="U11" s="96">
        <f t="shared" si="4"/>
        <v>10500000</v>
      </c>
      <c r="V11" s="97">
        <f>IF(F11&lt;0,0,F11)</f>
        <v>1500000</v>
      </c>
    </row>
    <row r="12" spans="1:22" s="98" customFormat="1" ht="30" x14ac:dyDescent="0.25">
      <c r="A12" s="85">
        <v>6</v>
      </c>
      <c r="B12" s="99" t="s">
        <v>199</v>
      </c>
      <c r="C12" s="113">
        <v>16011</v>
      </c>
      <c r="D12" s="32">
        <v>1</v>
      </c>
      <c r="E12" s="100">
        <v>15650000</v>
      </c>
      <c r="F12" s="90">
        <f t="shared" si="0"/>
        <v>13693750</v>
      </c>
      <c r="G12" s="32">
        <v>1</v>
      </c>
      <c r="H12" s="101">
        <f>E12</f>
        <v>15650000</v>
      </c>
      <c r="I12" s="90">
        <f t="shared" si="5"/>
        <v>13693750</v>
      </c>
      <c r="J12" s="102"/>
      <c r="K12" s="102"/>
      <c r="L12" s="102"/>
      <c r="M12" s="103"/>
      <c r="N12" s="104" t="s">
        <v>190</v>
      </c>
      <c r="O12" s="85">
        <v>2016</v>
      </c>
      <c r="P12" s="85">
        <v>8</v>
      </c>
      <c r="Q12" s="94">
        <f t="shared" si="1"/>
        <v>0.125</v>
      </c>
      <c r="R12" s="95">
        <f t="shared" si="2"/>
        <v>1956250</v>
      </c>
      <c r="S12" s="31">
        <f t="shared" si="3"/>
        <v>1</v>
      </c>
      <c r="T12" s="31"/>
      <c r="U12" s="96">
        <f t="shared" si="4"/>
        <v>1956250</v>
      </c>
      <c r="V12" s="97">
        <f>IF(F12&lt;0,0,F12)</f>
        <v>13693750</v>
      </c>
    </row>
    <row r="13" spans="1:22" s="98" customFormat="1" ht="16.5" x14ac:dyDescent="0.25">
      <c r="A13" s="85">
        <v>7</v>
      </c>
      <c r="B13" s="99" t="s">
        <v>195</v>
      </c>
      <c r="C13" s="31">
        <v>14031</v>
      </c>
      <c r="D13" s="85">
        <v>1</v>
      </c>
      <c r="E13" s="100">
        <v>10000000</v>
      </c>
      <c r="F13" s="90">
        <f t="shared" si="0"/>
        <v>6250000</v>
      </c>
      <c r="G13" s="85">
        <v>1</v>
      </c>
      <c r="H13" s="107">
        <v>10000000</v>
      </c>
      <c r="I13" s="90">
        <f t="shared" si="5"/>
        <v>6250000</v>
      </c>
      <c r="J13" s="102"/>
      <c r="K13" s="102"/>
      <c r="L13" s="102"/>
      <c r="M13" s="103"/>
      <c r="N13" s="104" t="s">
        <v>190</v>
      </c>
      <c r="O13" s="85">
        <v>2014</v>
      </c>
      <c r="P13" s="85">
        <v>8</v>
      </c>
      <c r="Q13" s="94">
        <f t="shared" si="1"/>
        <v>0.125</v>
      </c>
      <c r="R13" s="95">
        <f t="shared" si="2"/>
        <v>1250000</v>
      </c>
      <c r="S13" s="31">
        <f t="shared" si="3"/>
        <v>3</v>
      </c>
      <c r="T13" s="31"/>
      <c r="U13" s="96">
        <f t="shared" si="4"/>
        <v>3750000</v>
      </c>
      <c r="V13" s="97"/>
    </row>
    <row r="14" spans="1:22" s="98" customFormat="1" ht="16.5" x14ac:dyDescent="0.25">
      <c r="A14" s="85">
        <v>8</v>
      </c>
      <c r="B14" s="108" t="s">
        <v>163</v>
      </c>
      <c r="C14" s="109">
        <v>12036</v>
      </c>
      <c r="D14" s="109">
        <v>1</v>
      </c>
      <c r="E14" s="110">
        <v>18000000</v>
      </c>
      <c r="F14" s="90">
        <f t="shared" si="0"/>
        <v>6750000</v>
      </c>
      <c r="G14" s="109">
        <v>1</v>
      </c>
      <c r="H14" s="101">
        <f>E14</f>
        <v>18000000</v>
      </c>
      <c r="I14" s="90">
        <f t="shared" si="5"/>
        <v>6750000</v>
      </c>
      <c r="J14" s="111"/>
      <c r="K14" s="111"/>
      <c r="L14" s="111"/>
      <c r="M14" s="103"/>
      <c r="N14" s="93" t="s">
        <v>190</v>
      </c>
      <c r="O14" s="85">
        <v>2012</v>
      </c>
      <c r="P14" s="85">
        <v>8</v>
      </c>
      <c r="Q14" s="94">
        <f t="shared" si="1"/>
        <v>0.125</v>
      </c>
      <c r="R14" s="95">
        <f t="shared" si="2"/>
        <v>2250000</v>
      </c>
      <c r="S14" s="31">
        <f t="shared" si="3"/>
        <v>5</v>
      </c>
      <c r="T14" s="31"/>
      <c r="U14" s="96">
        <f t="shared" si="4"/>
        <v>11250000</v>
      </c>
      <c r="V14" s="97">
        <f>IF(F14&lt;0,0,F14)</f>
        <v>6750000</v>
      </c>
    </row>
    <row r="15" spans="1:22" s="98" customFormat="1" ht="16.5" x14ac:dyDescent="0.25">
      <c r="A15" s="85">
        <v>9</v>
      </c>
      <c r="B15" s="86" t="s">
        <v>194</v>
      </c>
      <c r="C15" s="106">
        <v>13001</v>
      </c>
      <c r="D15" s="88">
        <v>1</v>
      </c>
      <c r="E15" s="89">
        <v>8000000</v>
      </c>
      <c r="F15" s="90">
        <f t="shared" si="0"/>
        <v>4000000</v>
      </c>
      <c r="G15" s="88">
        <v>1</v>
      </c>
      <c r="H15" s="91">
        <f>E15</f>
        <v>8000000</v>
      </c>
      <c r="I15" s="90">
        <f t="shared" si="5"/>
        <v>4000000</v>
      </c>
      <c r="J15" s="92"/>
      <c r="K15" s="92"/>
      <c r="L15" s="92"/>
      <c r="M15" s="30"/>
      <c r="N15" s="93" t="s">
        <v>190</v>
      </c>
      <c r="O15" s="88">
        <v>2013</v>
      </c>
      <c r="P15" s="88">
        <v>8</v>
      </c>
      <c r="Q15" s="94">
        <f t="shared" si="1"/>
        <v>0.125</v>
      </c>
      <c r="R15" s="95">
        <f t="shared" si="2"/>
        <v>1000000</v>
      </c>
      <c r="S15" s="31">
        <f t="shared" si="3"/>
        <v>4</v>
      </c>
      <c r="T15" s="31"/>
      <c r="U15" s="96">
        <f t="shared" si="4"/>
        <v>4000000</v>
      </c>
      <c r="V15" s="97">
        <f>IF(F15&lt;0,0,F15)</f>
        <v>4000000</v>
      </c>
    </row>
    <row r="16" spans="1:22" s="98" customFormat="1" ht="16.5" x14ac:dyDescent="0.25">
      <c r="A16" s="85">
        <v>10</v>
      </c>
      <c r="B16" s="99" t="s">
        <v>196</v>
      </c>
      <c r="C16" s="31">
        <v>16029</v>
      </c>
      <c r="D16" s="85">
        <v>1</v>
      </c>
      <c r="E16" s="100">
        <v>12980000</v>
      </c>
      <c r="F16" s="90">
        <f t="shared" si="0"/>
        <v>11357500</v>
      </c>
      <c r="G16" s="85">
        <v>1</v>
      </c>
      <c r="H16" s="107">
        <f>E16</f>
        <v>12980000</v>
      </c>
      <c r="I16" s="90">
        <f t="shared" si="5"/>
        <v>11357500</v>
      </c>
      <c r="J16" s="102"/>
      <c r="K16" s="102"/>
      <c r="L16" s="102"/>
      <c r="M16" s="103"/>
      <c r="N16" s="104" t="s">
        <v>190</v>
      </c>
      <c r="O16" s="85">
        <v>2016</v>
      </c>
      <c r="P16" s="85">
        <v>8</v>
      </c>
      <c r="Q16" s="94">
        <f t="shared" si="1"/>
        <v>0.125</v>
      </c>
      <c r="R16" s="95">
        <f t="shared" si="2"/>
        <v>1622500</v>
      </c>
      <c r="S16" s="31">
        <f t="shared" si="3"/>
        <v>1</v>
      </c>
      <c r="T16" s="31"/>
      <c r="U16" s="96">
        <f t="shared" si="4"/>
        <v>1622500</v>
      </c>
      <c r="V16" s="97"/>
    </row>
    <row r="17" spans="1:27" s="98" customFormat="1" ht="16.5" x14ac:dyDescent="0.25">
      <c r="A17" s="85">
        <v>11</v>
      </c>
      <c r="B17" s="99" t="s">
        <v>193</v>
      </c>
      <c r="C17" s="105">
        <v>13008</v>
      </c>
      <c r="D17" s="85">
        <v>1</v>
      </c>
      <c r="E17" s="100">
        <v>9300000</v>
      </c>
      <c r="F17" s="90">
        <f t="shared" si="0"/>
        <v>4650000</v>
      </c>
      <c r="G17" s="85">
        <v>1</v>
      </c>
      <c r="H17" s="101">
        <f>E17</f>
        <v>9300000</v>
      </c>
      <c r="I17" s="90">
        <f t="shared" si="5"/>
        <v>4650000</v>
      </c>
      <c r="J17" s="102"/>
      <c r="K17" s="102"/>
      <c r="L17" s="102"/>
      <c r="M17" s="87"/>
      <c r="N17" s="104" t="s">
        <v>190</v>
      </c>
      <c r="O17" s="85">
        <v>2013</v>
      </c>
      <c r="P17" s="85">
        <v>8</v>
      </c>
      <c r="Q17" s="94">
        <f t="shared" si="1"/>
        <v>0.125</v>
      </c>
      <c r="R17" s="95">
        <f t="shared" si="2"/>
        <v>1162500</v>
      </c>
      <c r="S17" s="31">
        <f t="shared" si="3"/>
        <v>4</v>
      </c>
      <c r="T17" s="31"/>
      <c r="U17" s="96">
        <f t="shared" si="4"/>
        <v>4650000</v>
      </c>
      <c r="V17" s="97">
        <f>IF(F17&lt;0,0,F17)</f>
        <v>4650000</v>
      </c>
    </row>
    <row r="18" spans="1:27" s="98" customFormat="1" ht="13.5" customHeight="1" x14ac:dyDescent="0.25">
      <c r="A18" s="85">
        <v>12</v>
      </c>
      <c r="B18" s="99" t="s">
        <v>162</v>
      </c>
      <c r="C18" s="31">
        <v>14030</v>
      </c>
      <c r="D18" s="85">
        <v>1</v>
      </c>
      <c r="E18" s="100">
        <v>9600000</v>
      </c>
      <c r="F18" s="90">
        <f t="shared" si="0"/>
        <v>6000000</v>
      </c>
      <c r="G18" s="85">
        <v>1</v>
      </c>
      <c r="H18" s="107">
        <v>9600000</v>
      </c>
      <c r="I18" s="90">
        <f t="shared" si="5"/>
        <v>6000000</v>
      </c>
      <c r="J18" s="102"/>
      <c r="K18" s="102"/>
      <c r="L18" s="102"/>
      <c r="M18" s="103"/>
      <c r="N18" s="104" t="s">
        <v>190</v>
      </c>
      <c r="O18" s="85">
        <v>2014</v>
      </c>
      <c r="P18" s="85">
        <v>8</v>
      </c>
      <c r="Q18" s="94">
        <f t="shared" si="1"/>
        <v>0.125</v>
      </c>
      <c r="R18" s="95">
        <f t="shared" si="2"/>
        <v>1200000</v>
      </c>
      <c r="S18" s="31">
        <f t="shared" si="3"/>
        <v>3</v>
      </c>
      <c r="T18" s="31"/>
      <c r="U18" s="96">
        <f t="shared" si="4"/>
        <v>3600000</v>
      </c>
      <c r="V18" s="97">
        <f>IF(F18&lt;0,0,F18)</f>
        <v>6000000</v>
      </c>
    </row>
    <row r="19" spans="1:27" s="98" customFormat="1" ht="13.5" customHeight="1" x14ac:dyDescent="0.25">
      <c r="A19" s="85">
        <v>13</v>
      </c>
      <c r="B19" s="99" t="s">
        <v>198</v>
      </c>
      <c r="C19" s="31">
        <v>16008</v>
      </c>
      <c r="D19" s="85">
        <v>1</v>
      </c>
      <c r="E19" s="100">
        <v>11690000</v>
      </c>
      <c r="F19" s="90">
        <f t="shared" si="0"/>
        <v>10228750</v>
      </c>
      <c r="G19" s="85">
        <v>1</v>
      </c>
      <c r="H19" s="107">
        <v>11690000</v>
      </c>
      <c r="I19" s="90">
        <f t="shared" si="5"/>
        <v>10228750</v>
      </c>
      <c r="J19" s="102"/>
      <c r="K19" s="102"/>
      <c r="L19" s="102"/>
      <c r="M19" s="103"/>
      <c r="N19" s="104" t="s">
        <v>190</v>
      </c>
      <c r="O19" s="85">
        <v>2016</v>
      </c>
      <c r="P19" s="85">
        <v>8</v>
      </c>
      <c r="Q19" s="94">
        <f t="shared" si="1"/>
        <v>0.125</v>
      </c>
      <c r="R19" s="95">
        <f t="shared" si="2"/>
        <v>1461250</v>
      </c>
      <c r="S19" s="31">
        <f t="shared" si="3"/>
        <v>1</v>
      </c>
      <c r="T19" s="31"/>
      <c r="U19" s="96">
        <f t="shared" si="4"/>
        <v>1461250</v>
      </c>
      <c r="V19" s="97"/>
    </row>
    <row r="20" spans="1:27" s="98" customFormat="1" ht="13.5" customHeight="1" x14ac:dyDescent="0.25">
      <c r="A20" s="85">
        <v>14</v>
      </c>
      <c r="B20" s="99" t="s">
        <v>198</v>
      </c>
      <c r="C20" s="31">
        <v>16009</v>
      </c>
      <c r="D20" s="85">
        <v>1</v>
      </c>
      <c r="E20" s="100">
        <v>23500000</v>
      </c>
      <c r="F20" s="90">
        <f t="shared" si="0"/>
        <v>20562500</v>
      </c>
      <c r="G20" s="85">
        <v>1</v>
      </c>
      <c r="H20" s="107">
        <v>23500000</v>
      </c>
      <c r="I20" s="90">
        <f t="shared" si="5"/>
        <v>20562500</v>
      </c>
      <c r="J20" s="102"/>
      <c r="K20" s="102"/>
      <c r="L20" s="102"/>
      <c r="M20" s="103"/>
      <c r="N20" s="104" t="s">
        <v>190</v>
      </c>
      <c r="O20" s="85">
        <v>2016</v>
      </c>
      <c r="P20" s="85">
        <v>8</v>
      </c>
      <c r="Q20" s="94">
        <f t="shared" si="1"/>
        <v>0.125</v>
      </c>
      <c r="R20" s="95">
        <f t="shared" si="2"/>
        <v>2937500</v>
      </c>
      <c r="S20" s="31">
        <f t="shared" si="3"/>
        <v>1</v>
      </c>
      <c r="T20" s="31"/>
      <c r="U20" s="96">
        <f t="shared" si="4"/>
        <v>2937500</v>
      </c>
      <c r="V20" s="97"/>
    </row>
    <row r="21" spans="1:27" s="98" customFormat="1" ht="13.5" customHeight="1" x14ac:dyDescent="0.25">
      <c r="A21" s="85">
        <v>15</v>
      </c>
      <c r="B21" s="99" t="s">
        <v>197</v>
      </c>
      <c r="C21" s="31">
        <v>16007</v>
      </c>
      <c r="D21" s="85">
        <v>2</v>
      </c>
      <c r="E21" s="100">
        <v>21400000</v>
      </c>
      <c r="F21" s="90">
        <f t="shared" si="0"/>
        <v>18725000</v>
      </c>
      <c r="G21" s="85">
        <v>2</v>
      </c>
      <c r="H21" s="107">
        <v>21400000</v>
      </c>
      <c r="I21" s="90">
        <f t="shared" si="5"/>
        <v>18725000</v>
      </c>
      <c r="J21" s="102"/>
      <c r="K21" s="102"/>
      <c r="L21" s="102"/>
      <c r="M21" s="103"/>
      <c r="N21" s="104" t="s">
        <v>190</v>
      </c>
      <c r="O21" s="85">
        <v>2016</v>
      </c>
      <c r="P21" s="85">
        <v>8</v>
      </c>
      <c r="Q21" s="94">
        <f t="shared" si="1"/>
        <v>0.125</v>
      </c>
      <c r="R21" s="95">
        <f t="shared" si="2"/>
        <v>2675000</v>
      </c>
      <c r="S21" s="31">
        <f t="shared" si="3"/>
        <v>1</v>
      </c>
      <c r="T21" s="31"/>
      <c r="U21" s="96">
        <f t="shared" si="4"/>
        <v>2675000</v>
      </c>
      <c r="V21" s="97"/>
    </row>
    <row r="22" spans="1:27" x14ac:dyDescent="0.25">
      <c r="A22" s="44"/>
      <c r="B22" s="147" t="s">
        <v>200</v>
      </c>
      <c r="C22" s="147"/>
      <c r="D22" s="115">
        <f>SUM(D7:D21)</f>
        <v>16</v>
      </c>
      <c r="E22" s="114">
        <f>SUM(E7:E21)</f>
        <v>222360000</v>
      </c>
      <c r="F22" s="45">
        <f>SUM(F7:F21)</f>
        <v>153760000</v>
      </c>
      <c r="G22" s="115">
        <f>SUM(G7:G21)</f>
        <v>16</v>
      </c>
      <c r="H22" s="114">
        <f>SUM(H7:H21)</f>
        <v>222360000</v>
      </c>
      <c r="I22" s="45">
        <f t="shared" si="5"/>
        <v>153760000</v>
      </c>
      <c r="J22" s="45"/>
      <c r="K22" s="46"/>
      <c r="L22" s="47"/>
      <c r="M22" s="47"/>
    </row>
    <row r="24" spans="1:27" s="52" customFormat="1" ht="15.75" x14ac:dyDescent="0.25">
      <c r="A24" s="127" t="s">
        <v>372</v>
      </c>
      <c r="B24" s="127"/>
      <c r="C24" s="127"/>
      <c r="D24" s="127"/>
      <c r="E24" s="127"/>
      <c r="F24" s="127"/>
      <c r="G24" s="127"/>
      <c r="H24" s="127"/>
      <c r="I24" s="127"/>
      <c r="J24" s="127"/>
      <c r="K24" s="127"/>
      <c r="L24" s="127"/>
      <c r="M24" s="127"/>
      <c r="N24" s="127"/>
      <c r="O24" s="127"/>
    </row>
    <row r="26" spans="1:27" s="83" customFormat="1" ht="18.75" customHeight="1" x14ac:dyDescent="0.25">
      <c r="A26" s="145" t="s">
        <v>174</v>
      </c>
      <c r="B26" s="145" t="s">
        <v>175</v>
      </c>
      <c r="C26" s="145" t="s">
        <v>176</v>
      </c>
      <c r="D26" s="146" t="s">
        <v>37</v>
      </c>
      <c r="E26" s="146"/>
      <c r="F26" s="146"/>
      <c r="G26" s="146" t="s">
        <v>177</v>
      </c>
      <c r="H26" s="146"/>
      <c r="I26" s="146"/>
      <c r="J26" s="146" t="s">
        <v>178</v>
      </c>
      <c r="K26" s="146"/>
      <c r="L26" s="146"/>
      <c r="M26" s="146" t="s">
        <v>179</v>
      </c>
      <c r="N26" s="151" t="s">
        <v>180</v>
      </c>
      <c r="O26" s="146" t="s">
        <v>362</v>
      </c>
      <c r="P26" s="146" t="s">
        <v>182</v>
      </c>
      <c r="Q26" s="146" t="s">
        <v>183</v>
      </c>
      <c r="R26" s="148" t="s">
        <v>184</v>
      </c>
      <c r="S26" s="148" t="s">
        <v>185</v>
      </c>
      <c r="T26" s="148" t="s">
        <v>186</v>
      </c>
      <c r="U26" s="149" t="s">
        <v>187</v>
      </c>
    </row>
    <row r="27" spans="1:27" s="83" customFormat="1" ht="27" customHeight="1" x14ac:dyDescent="0.25">
      <c r="A27" s="145"/>
      <c r="B27" s="145"/>
      <c r="C27" s="145"/>
      <c r="D27" s="116" t="s">
        <v>11</v>
      </c>
      <c r="E27" s="116" t="s">
        <v>38</v>
      </c>
      <c r="F27" s="116" t="s">
        <v>39</v>
      </c>
      <c r="G27" s="116" t="s">
        <v>11</v>
      </c>
      <c r="H27" s="116" t="s">
        <v>38</v>
      </c>
      <c r="I27" s="116" t="s">
        <v>39</v>
      </c>
      <c r="J27" s="116" t="s">
        <v>188</v>
      </c>
      <c r="K27" s="116" t="s">
        <v>38</v>
      </c>
      <c r="L27" s="116" t="s">
        <v>39</v>
      </c>
      <c r="M27" s="146"/>
      <c r="N27" s="152"/>
      <c r="O27" s="146"/>
      <c r="P27" s="146"/>
      <c r="Q27" s="146"/>
      <c r="R27" s="148"/>
      <c r="S27" s="148"/>
      <c r="T27" s="148"/>
      <c r="U27" s="150"/>
    </row>
    <row r="28" spans="1:27" s="179" customFormat="1" ht="16.5" x14ac:dyDescent="0.25">
      <c r="A28" s="85">
        <v>1</v>
      </c>
      <c r="B28" s="86" t="s">
        <v>363</v>
      </c>
      <c r="C28" s="10">
        <v>5001482</v>
      </c>
      <c r="D28" s="88">
        <v>2</v>
      </c>
      <c r="E28" s="89">
        <v>10000000</v>
      </c>
      <c r="F28" s="90">
        <v>0</v>
      </c>
      <c r="G28" s="88">
        <v>2</v>
      </c>
      <c r="H28" s="177">
        <f>E28</f>
        <v>10000000</v>
      </c>
      <c r="I28" s="90">
        <f>F28</f>
        <v>0</v>
      </c>
      <c r="J28" s="102"/>
      <c r="K28" s="102"/>
      <c r="L28" s="102"/>
      <c r="M28" s="178"/>
      <c r="N28" s="93" t="s">
        <v>190</v>
      </c>
      <c r="O28" s="88">
        <v>2007</v>
      </c>
      <c r="P28" s="88">
        <v>8</v>
      </c>
      <c r="Q28" s="94">
        <f t="shared" ref="Q28:Q36" si="6">100%/P28</f>
        <v>0.125</v>
      </c>
      <c r="R28" s="95">
        <f t="shared" ref="R28:R36" si="7">E28/P28</f>
        <v>1250000</v>
      </c>
      <c r="S28" s="31">
        <f t="shared" ref="S28:S36" si="8">2017-O28-T28</f>
        <v>10</v>
      </c>
      <c r="T28" s="31"/>
      <c r="U28" s="96">
        <f t="shared" ref="U28:U36" si="9">R28*S28</f>
        <v>12500000</v>
      </c>
      <c r="V28" s="97">
        <f t="shared" ref="V28:V36" si="10">IF(F28&lt;0,0,F28)</f>
        <v>0</v>
      </c>
    </row>
    <row r="29" spans="1:27" s="180" customFormat="1" ht="16.5" x14ac:dyDescent="0.25">
      <c r="A29" s="85">
        <v>2</v>
      </c>
      <c r="B29" s="86" t="s">
        <v>364</v>
      </c>
      <c r="C29" s="10">
        <v>5001762</v>
      </c>
      <c r="D29" s="88">
        <v>10</v>
      </c>
      <c r="E29" s="89">
        <v>59000000</v>
      </c>
      <c r="F29" s="90">
        <f>E29-U29</f>
        <v>0</v>
      </c>
      <c r="G29" s="88">
        <v>10</v>
      </c>
      <c r="H29" s="91">
        <v>59000000</v>
      </c>
      <c r="I29" s="90">
        <f t="shared" ref="I29:I36" si="11">F29</f>
        <v>0</v>
      </c>
      <c r="J29" s="102"/>
      <c r="K29" s="102"/>
      <c r="L29" s="102"/>
      <c r="M29" s="178"/>
      <c r="N29" s="93" t="s">
        <v>190</v>
      </c>
      <c r="O29" s="88">
        <v>2009</v>
      </c>
      <c r="P29" s="88">
        <v>8</v>
      </c>
      <c r="Q29" s="94">
        <f t="shared" si="6"/>
        <v>0.125</v>
      </c>
      <c r="R29" s="95">
        <f t="shared" si="7"/>
        <v>7375000</v>
      </c>
      <c r="S29" s="31">
        <f t="shared" si="8"/>
        <v>8</v>
      </c>
      <c r="T29" s="31"/>
      <c r="U29" s="96">
        <f t="shared" si="9"/>
        <v>59000000</v>
      </c>
      <c r="V29" s="97">
        <f t="shared" si="10"/>
        <v>0</v>
      </c>
      <c r="W29" s="179"/>
      <c r="X29" s="179"/>
      <c r="Y29" s="179"/>
      <c r="Z29" s="179"/>
      <c r="AA29" s="179"/>
    </row>
    <row r="30" spans="1:27" s="179" customFormat="1" ht="16.5" x14ac:dyDescent="0.25">
      <c r="A30" s="85">
        <v>3</v>
      </c>
      <c r="B30" s="86" t="s">
        <v>365</v>
      </c>
      <c r="C30" s="10">
        <v>5001576</v>
      </c>
      <c r="D30" s="88">
        <v>1</v>
      </c>
      <c r="E30" s="89">
        <v>85000000</v>
      </c>
      <c r="F30" s="90">
        <v>0</v>
      </c>
      <c r="G30" s="88">
        <v>1</v>
      </c>
      <c r="H30" s="91">
        <f t="shared" ref="H30:H36" si="12">E30</f>
        <v>85000000</v>
      </c>
      <c r="I30" s="90">
        <f t="shared" si="11"/>
        <v>0</v>
      </c>
      <c r="J30" s="102"/>
      <c r="K30" s="102"/>
      <c r="L30" s="102"/>
      <c r="M30" s="178"/>
      <c r="N30" s="93" t="s">
        <v>190</v>
      </c>
      <c r="O30" s="88">
        <v>2007</v>
      </c>
      <c r="P30" s="88">
        <v>8</v>
      </c>
      <c r="Q30" s="94">
        <f t="shared" si="6"/>
        <v>0.125</v>
      </c>
      <c r="R30" s="95">
        <f t="shared" si="7"/>
        <v>10625000</v>
      </c>
      <c r="S30" s="31">
        <f t="shared" si="8"/>
        <v>10</v>
      </c>
      <c r="T30" s="31"/>
      <c r="U30" s="96">
        <f t="shared" si="9"/>
        <v>106250000</v>
      </c>
      <c r="V30" s="97">
        <f t="shared" si="10"/>
        <v>0</v>
      </c>
      <c r="W30" s="180"/>
      <c r="X30" s="180"/>
      <c r="Y30" s="180"/>
      <c r="Z30" s="180"/>
      <c r="AA30" s="180"/>
    </row>
    <row r="31" spans="1:27" s="179" customFormat="1" ht="16.5" x14ac:dyDescent="0.25">
      <c r="A31" s="85">
        <v>4</v>
      </c>
      <c r="B31" s="108" t="s">
        <v>366</v>
      </c>
      <c r="C31" s="109">
        <v>12038</v>
      </c>
      <c r="D31" s="109">
        <v>1</v>
      </c>
      <c r="E31" s="89">
        <v>26000000</v>
      </c>
      <c r="F31" s="90">
        <f>E31-U31</f>
        <v>9750000</v>
      </c>
      <c r="G31" s="109">
        <v>1</v>
      </c>
      <c r="H31" s="101">
        <f t="shared" si="12"/>
        <v>26000000</v>
      </c>
      <c r="I31" s="90">
        <f t="shared" si="11"/>
        <v>9750000</v>
      </c>
      <c r="J31" s="102"/>
      <c r="K31" s="102"/>
      <c r="L31" s="102"/>
      <c r="M31" s="178"/>
      <c r="N31" s="93" t="s">
        <v>190</v>
      </c>
      <c r="O31" s="85">
        <v>2012</v>
      </c>
      <c r="P31" s="85">
        <v>8</v>
      </c>
      <c r="Q31" s="94">
        <f t="shared" si="6"/>
        <v>0.125</v>
      </c>
      <c r="R31" s="95">
        <f t="shared" si="7"/>
        <v>3250000</v>
      </c>
      <c r="S31" s="31">
        <f t="shared" si="8"/>
        <v>5</v>
      </c>
      <c r="T31" s="31"/>
      <c r="U31" s="96">
        <f t="shared" si="9"/>
        <v>16250000</v>
      </c>
      <c r="V31" s="97">
        <f t="shared" si="10"/>
        <v>9750000</v>
      </c>
      <c r="W31" s="180"/>
      <c r="X31" s="180"/>
      <c r="Y31" s="180"/>
      <c r="Z31" s="180"/>
      <c r="AA31" s="180"/>
    </row>
    <row r="32" spans="1:27" s="180" customFormat="1" ht="16.5" x14ac:dyDescent="0.25">
      <c r="A32" s="85">
        <v>5</v>
      </c>
      <c r="B32" s="86" t="s">
        <v>367</v>
      </c>
      <c r="C32" s="10">
        <v>5001763</v>
      </c>
      <c r="D32" s="88">
        <v>1</v>
      </c>
      <c r="E32" s="89">
        <v>28000000</v>
      </c>
      <c r="F32" s="90">
        <f>E32-U32</f>
        <v>0</v>
      </c>
      <c r="G32" s="88">
        <v>1</v>
      </c>
      <c r="H32" s="91">
        <f t="shared" si="12"/>
        <v>28000000</v>
      </c>
      <c r="I32" s="90">
        <f t="shared" si="11"/>
        <v>0</v>
      </c>
      <c r="J32" s="102"/>
      <c r="K32" s="102"/>
      <c r="L32" s="102"/>
      <c r="M32" s="178"/>
      <c r="N32" s="93" t="s">
        <v>190</v>
      </c>
      <c r="O32" s="88">
        <v>2009</v>
      </c>
      <c r="P32" s="88">
        <v>8</v>
      </c>
      <c r="Q32" s="94">
        <f t="shared" si="6"/>
        <v>0.125</v>
      </c>
      <c r="R32" s="95">
        <f t="shared" si="7"/>
        <v>3500000</v>
      </c>
      <c r="S32" s="31">
        <f t="shared" si="8"/>
        <v>8</v>
      </c>
      <c r="T32" s="31"/>
      <c r="U32" s="96">
        <f t="shared" si="9"/>
        <v>28000000</v>
      </c>
      <c r="V32" s="97">
        <f t="shared" si="10"/>
        <v>0</v>
      </c>
      <c r="W32" s="179"/>
      <c r="X32" s="179"/>
      <c r="Y32" s="179"/>
      <c r="Z32" s="179"/>
      <c r="AA32" s="179"/>
    </row>
    <row r="33" spans="1:22" s="180" customFormat="1" ht="16.5" x14ac:dyDescent="0.25">
      <c r="A33" s="85">
        <v>6</v>
      </c>
      <c r="B33" s="86" t="s">
        <v>368</v>
      </c>
      <c r="C33" s="10">
        <v>5001679</v>
      </c>
      <c r="D33" s="88">
        <v>2</v>
      </c>
      <c r="E33" s="89">
        <v>10000000</v>
      </c>
      <c r="F33" s="90">
        <v>0</v>
      </c>
      <c r="G33" s="88">
        <v>2</v>
      </c>
      <c r="H33" s="101">
        <f t="shared" si="12"/>
        <v>10000000</v>
      </c>
      <c r="I33" s="90">
        <f t="shared" si="11"/>
        <v>0</v>
      </c>
      <c r="J33" s="102"/>
      <c r="K33" s="102"/>
      <c r="L33" s="102"/>
      <c r="M33" s="178"/>
      <c r="N33" s="93" t="s">
        <v>190</v>
      </c>
      <c r="O33" s="88">
        <v>2008</v>
      </c>
      <c r="P33" s="88">
        <v>8</v>
      </c>
      <c r="Q33" s="94">
        <f t="shared" si="6"/>
        <v>0.125</v>
      </c>
      <c r="R33" s="95">
        <f t="shared" si="7"/>
        <v>1250000</v>
      </c>
      <c r="S33" s="31">
        <f t="shared" si="8"/>
        <v>9</v>
      </c>
      <c r="T33" s="31"/>
      <c r="U33" s="96">
        <f t="shared" si="9"/>
        <v>11250000</v>
      </c>
      <c r="V33" s="97">
        <f t="shared" si="10"/>
        <v>0</v>
      </c>
    </row>
    <row r="34" spans="1:22" s="179" customFormat="1" ht="16.5" x14ac:dyDescent="0.25">
      <c r="A34" s="85">
        <v>7</v>
      </c>
      <c r="B34" s="86" t="s">
        <v>369</v>
      </c>
      <c r="C34" s="181">
        <v>5001916</v>
      </c>
      <c r="D34" s="88">
        <v>1</v>
      </c>
      <c r="E34" s="89">
        <v>8500000</v>
      </c>
      <c r="F34" s="90">
        <f>E34-U34</f>
        <v>1062500</v>
      </c>
      <c r="G34" s="88">
        <v>1</v>
      </c>
      <c r="H34" s="101">
        <f t="shared" si="12"/>
        <v>8500000</v>
      </c>
      <c r="I34" s="90">
        <f t="shared" si="11"/>
        <v>1062500</v>
      </c>
      <c r="J34" s="102"/>
      <c r="K34" s="102"/>
      <c r="L34" s="102"/>
      <c r="M34" s="178"/>
      <c r="N34" s="93" t="s">
        <v>190</v>
      </c>
      <c r="O34" s="88">
        <v>2010</v>
      </c>
      <c r="P34" s="88">
        <v>8</v>
      </c>
      <c r="Q34" s="94">
        <f t="shared" si="6"/>
        <v>0.125</v>
      </c>
      <c r="R34" s="95">
        <f t="shared" si="7"/>
        <v>1062500</v>
      </c>
      <c r="S34" s="31">
        <f t="shared" si="8"/>
        <v>7</v>
      </c>
      <c r="T34" s="31"/>
      <c r="U34" s="96">
        <f t="shared" si="9"/>
        <v>7437500</v>
      </c>
      <c r="V34" s="97">
        <f t="shared" si="10"/>
        <v>1062500</v>
      </c>
    </row>
    <row r="35" spans="1:22" s="179" customFormat="1" ht="16.5" x14ac:dyDescent="0.25">
      <c r="A35" s="85">
        <v>8</v>
      </c>
      <c r="B35" s="86" t="s">
        <v>370</v>
      </c>
      <c r="C35" s="10">
        <v>5001346</v>
      </c>
      <c r="D35" s="88">
        <v>1</v>
      </c>
      <c r="E35" s="89">
        <v>6080000</v>
      </c>
      <c r="F35" s="90">
        <v>0</v>
      </c>
      <c r="G35" s="88">
        <v>1</v>
      </c>
      <c r="H35" s="91">
        <f t="shared" si="12"/>
        <v>6080000</v>
      </c>
      <c r="I35" s="90">
        <f t="shared" si="11"/>
        <v>0</v>
      </c>
      <c r="J35" s="102"/>
      <c r="K35" s="102"/>
      <c r="L35" s="102"/>
      <c r="M35" s="178"/>
      <c r="N35" s="93" t="s">
        <v>190</v>
      </c>
      <c r="O35" s="88">
        <v>2006</v>
      </c>
      <c r="P35" s="88">
        <v>8</v>
      </c>
      <c r="Q35" s="94">
        <f t="shared" si="6"/>
        <v>0.125</v>
      </c>
      <c r="R35" s="95">
        <f t="shared" si="7"/>
        <v>760000</v>
      </c>
      <c r="S35" s="31">
        <f t="shared" si="8"/>
        <v>11</v>
      </c>
      <c r="T35" s="31"/>
      <c r="U35" s="96">
        <f t="shared" si="9"/>
        <v>8360000</v>
      </c>
      <c r="V35" s="97">
        <f t="shared" si="10"/>
        <v>0</v>
      </c>
    </row>
    <row r="36" spans="1:22" s="180" customFormat="1" ht="16.5" x14ac:dyDescent="0.25">
      <c r="A36" s="85">
        <v>9</v>
      </c>
      <c r="B36" s="86" t="s">
        <v>371</v>
      </c>
      <c r="C36" s="10">
        <v>5001485</v>
      </c>
      <c r="D36" s="88">
        <v>1</v>
      </c>
      <c r="E36" s="89">
        <v>7000000</v>
      </c>
      <c r="F36" s="90">
        <v>0</v>
      </c>
      <c r="G36" s="88">
        <v>1</v>
      </c>
      <c r="H36" s="91">
        <f t="shared" si="12"/>
        <v>7000000</v>
      </c>
      <c r="I36" s="90">
        <f t="shared" si="11"/>
        <v>0</v>
      </c>
      <c r="J36" s="92"/>
      <c r="K36" s="92"/>
      <c r="L36" s="92"/>
      <c r="M36" s="178"/>
      <c r="N36" s="93" t="s">
        <v>190</v>
      </c>
      <c r="O36" s="88">
        <v>2007</v>
      </c>
      <c r="P36" s="88">
        <v>8</v>
      </c>
      <c r="Q36" s="94">
        <f t="shared" si="6"/>
        <v>0.125</v>
      </c>
      <c r="R36" s="95">
        <f t="shared" si="7"/>
        <v>875000</v>
      </c>
      <c r="S36" s="31">
        <f t="shared" si="8"/>
        <v>10</v>
      </c>
      <c r="T36" s="31"/>
      <c r="U36" s="96">
        <f t="shared" si="9"/>
        <v>8750000</v>
      </c>
      <c r="V36" s="97">
        <f t="shared" si="10"/>
        <v>0</v>
      </c>
    </row>
    <row r="37" spans="1:22" s="52" customFormat="1" ht="16.5" x14ac:dyDescent="0.25">
      <c r="A37" s="182"/>
      <c r="B37" s="182" t="s">
        <v>200</v>
      </c>
      <c r="C37" s="182"/>
      <c r="D37" s="183">
        <f>SUM(D28:D36)</f>
        <v>20</v>
      </c>
      <c r="E37" s="184">
        <f>SUM(E28:E36)</f>
        <v>239580000</v>
      </c>
      <c r="F37" s="182"/>
      <c r="G37" s="183">
        <f>SUM(G28:G36)</f>
        <v>20</v>
      </c>
      <c r="H37" s="184">
        <f>SUM(H28:H36)</f>
        <v>239580000</v>
      </c>
      <c r="I37" s="183"/>
      <c r="J37" s="102"/>
      <c r="K37" s="102"/>
      <c r="L37" s="102"/>
      <c r="M37" s="185"/>
    </row>
  </sheetData>
  <sortState ref="A21:V35">
    <sortCondition ref="B21:B35"/>
  </sortState>
  <mergeCells count="35">
    <mergeCell ref="R26:R27"/>
    <mergeCell ref="S26:S27"/>
    <mergeCell ref="T26:T27"/>
    <mergeCell ref="U26:U27"/>
    <mergeCell ref="A24:O24"/>
    <mergeCell ref="M26:M27"/>
    <mergeCell ref="N26:N27"/>
    <mergeCell ref="O26:O27"/>
    <mergeCell ref="P26:P27"/>
    <mergeCell ref="Q26:Q27"/>
    <mergeCell ref="R5:R6"/>
    <mergeCell ref="S5:S6"/>
    <mergeCell ref="T5:T6"/>
    <mergeCell ref="U5:U6"/>
    <mergeCell ref="M5:M6"/>
    <mergeCell ref="N5:N6"/>
    <mergeCell ref="O5:O6"/>
    <mergeCell ref="P5:P6"/>
    <mergeCell ref="Q5:Q6"/>
    <mergeCell ref="B22:C22"/>
    <mergeCell ref="A5:A6"/>
    <mergeCell ref="B5:B6"/>
    <mergeCell ref="A26:A27"/>
    <mergeCell ref="B26:B27"/>
    <mergeCell ref="C26:C27"/>
    <mergeCell ref="G26:I26"/>
    <mergeCell ref="J26:L26"/>
    <mergeCell ref="A2:L2"/>
    <mergeCell ref="A3:L3"/>
    <mergeCell ref="D5:F5"/>
    <mergeCell ref="G5:I5"/>
    <mergeCell ref="J5:L5"/>
    <mergeCell ref="C4:H4"/>
    <mergeCell ref="C5:C6"/>
    <mergeCell ref="D26:F26"/>
  </mergeCells>
  <pageMargins left="0.7" right="0.25" top="0.61" bottom="0.75" header="0.3" footer="0.3"/>
  <pageSetup scale="9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K36"/>
  <sheetViews>
    <sheetView zoomScale="136" zoomScaleNormal="136" workbookViewId="0">
      <selection activeCell="H1" sqref="H1:H1048576"/>
    </sheetView>
  </sheetViews>
  <sheetFormatPr defaultRowHeight="15" x14ac:dyDescent="0.25"/>
  <cols>
    <col min="1" max="1" width="5.140625" style="8" customWidth="1"/>
    <col min="2" max="2" width="31.7109375" style="8" customWidth="1"/>
    <col min="3" max="3" width="13.85546875" style="8" customWidth="1"/>
    <col min="4" max="4" width="8.28515625" style="8" customWidth="1"/>
    <col min="5" max="5" width="8.140625" style="8" hidden="1" customWidth="1"/>
    <col min="6" max="6" width="9.5703125" style="8" customWidth="1"/>
    <col min="7" max="7" width="8.42578125" style="8" customWidth="1"/>
    <col min="8" max="8" width="10" style="8" hidden="1" customWidth="1"/>
    <col min="9" max="10" width="10.28515625" style="8" customWidth="1"/>
    <col min="11" max="11" width="13.85546875" style="8" customWidth="1"/>
    <col min="12" max="16384" width="9.140625" style="8"/>
  </cols>
  <sheetData>
    <row r="1" spans="1:11" s="51" customFormat="1" x14ac:dyDescent="0.25"/>
    <row r="2" spans="1:11" s="51" customFormat="1" ht="16.5" x14ac:dyDescent="0.25">
      <c r="A2" s="123" t="s">
        <v>166</v>
      </c>
      <c r="B2" s="123"/>
      <c r="C2" s="123"/>
      <c r="D2" s="123"/>
      <c r="E2" s="123"/>
      <c r="F2" s="123"/>
      <c r="G2" s="123"/>
      <c r="H2" s="123"/>
      <c r="I2" s="123"/>
      <c r="J2" s="123"/>
      <c r="K2" s="123"/>
    </row>
    <row r="3" spans="1:11" s="51" customFormat="1" ht="16.5" x14ac:dyDescent="0.25">
      <c r="A3" s="123" t="s">
        <v>0</v>
      </c>
      <c r="B3" s="123"/>
      <c r="C3" s="123"/>
      <c r="D3" s="123"/>
      <c r="E3" s="123"/>
      <c r="F3" s="123"/>
      <c r="G3" s="123"/>
      <c r="H3" s="123"/>
      <c r="I3" s="123"/>
      <c r="J3" s="123"/>
      <c r="K3" s="123"/>
    </row>
    <row r="5" spans="1:11" x14ac:dyDescent="0.25">
      <c r="A5" s="153" t="s">
        <v>1</v>
      </c>
      <c r="B5" s="153" t="s">
        <v>40</v>
      </c>
      <c r="C5" s="153" t="s">
        <v>41</v>
      </c>
      <c r="D5" s="153" t="s">
        <v>42</v>
      </c>
      <c r="E5" s="155" t="s">
        <v>43</v>
      </c>
      <c r="F5" s="155" t="s">
        <v>44</v>
      </c>
      <c r="G5" s="157" t="s">
        <v>11</v>
      </c>
      <c r="H5" s="158"/>
      <c r="I5" s="153" t="s">
        <v>7</v>
      </c>
      <c r="J5" s="155" t="s">
        <v>38</v>
      </c>
      <c r="K5" s="153" t="s">
        <v>10</v>
      </c>
    </row>
    <row r="6" spans="1:11" x14ac:dyDescent="0.25">
      <c r="A6" s="154"/>
      <c r="B6" s="154"/>
      <c r="C6" s="154"/>
      <c r="D6" s="154"/>
      <c r="E6" s="156"/>
      <c r="F6" s="156"/>
      <c r="G6" s="11" t="s">
        <v>45</v>
      </c>
      <c r="H6" s="11" t="s">
        <v>46</v>
      </c>
      <c r="I6" s="154"/>
      <c r="J6" s="159"/>
      <c r="K6" s="154"/>
    </row>
    <row r="7" spans="1:11" x14ac:dyDescent="0.25">
      <c r="A7" s="12" t="s">
        <v>13</v>
      </c>
      <c r="B7" s="12" t="s">
        <v>14</v>
      </c>
      <c r="C7" s="12" t="s">
        <v>15</v>
      </c>
      <c r="D7" s="12">
        <v>1</v>
      </c>
      <c r="E7" s="13">
        <v>2</v>
      </c>
      <c r="F7" s="13">
        <v>3</v>
      </c>
      <c r="G7" s="12">
        <v>4</v>
      </c>
      <c r="H7" s="12">
        <v>5</v>
      </c>
      <c r="I7" s="12">
        <v>6</v>
      </c>
      <c r="J7" s="14">
        <v>7</v>
      </c>
      <c r="K7" s="13">
        <v>8</v>
      </c>
    </row>
    <row r="8" spans="1:11" x14ac:dyDescent="0.25">
      <c r="A8" s="33">
        <v>1</v>
      </c>
      <c r="B8" s="34" t="s">
        <v>122</v>
      </c>
      <c r="C8" s="35" t="s">
        <v>123</v>
      </c>
      <c r="D8" s="35" t="s">
        <v>24</v>
      </c>
      <c r="E8" s="36" t="s">
        <v>47</v>
      </c>
      <c r="F8" s="35"/>
      <c r="G8" s="37">
        <v>1</v>
      </c>
      <c r="H8" s="37">
        <v>1</v>
      </c>
      <c r="I8" s="38"/>
      <c r="J8" s="38">
        <v>0</v>
      </c>
      <c r="K8" s="37"/>
    </row>
    <row r="9" spans="1:11" x14ac:dyDescent="0.25">
      <c r="A9" s="33">
        <v>2</v>
      </c>
      <c r="B9" s="67" t="s">
        <v>102</v>
      </c>
      <c r="C9" s="68"/>
      <c r="D9" s="68" t="s">
        <v>24</v>
      </c>
      <c r="E9" s="19" t="s">
        <v>47</v>
      </c>
      <c r="F9" s="68">
        <v>2000</v>
      </c>
      <c r="G9" s="66">
        <v>1</v>
      </c>
      <c r="H9" s="66">
        <v>1</v>
      </c>
      <c r="I9" s="69">
        <v>418000</v>
      </c>
      <c r="J9" s="69">
        <v>418000</v>
      </c>
      <c r="K9" s="16"/>
    </row>
    <row r="10" spans="1:11" x14ac:dyDescent="0.25">
      <c r="A10" s="33">
        <v>3</v>
      </c>
      <c r="B10" s="34" t="s">
        <v>116</v>
      </c>
      <c r="C10" s="35" t="s">
        <v>117</v>
      </c>
      <c r="D10" s="35" t="s">
        <v>24</v>
      </c>
      <c r="E10" s="36" t="s">
        <v>47</v>
      </c>
      <c r="F10" s="35"/>
      <c r="G10" s="37">
        <v>1</v>
      </c>
      <c r="H10" s="37">
        <v>1</v>
      </c>
      <c r="I10" s="38"/>
      <c r="J10" s="38">
        <v>0</v>
      </c>
      <c r="K10" s="37"/>
    </row>
    <row r="11" spans="1:11" x14ac:dyDescent="0.25">
      <c r="A11" s="33">
        <v>4</v>
      </c>
      <c r="B11" s="34" t="s">
        <v>118</v>
      </c>
      <c r="C11" s="35" t="s">
        <v>119</v>
      </c>
      <c r="D11" s="35" t="s">
        <v>24</v>
      </c>
      <c r="E11" s="36" t="s">
        <v>47</v>
      </c>
      <c r="F11" s="35"/>
      <c r="G11" s="37">
        <v>1</v>
      </c>
      <c r="H11" s="37">
        <v>1</v>
      </c>
      <c r="I11" s="38"/>
      <c r="J11" s="38">
        <v>0</v>
      </c>
      <c r="K11" s="37"/>
    </row>
    <row r="12" spans="1:11" x14ac:dyDescent="0.25">
      <c r="A12" s="33">
        <v>5</v>
      </c>
      <c r="B12" s="34" t="s">
        <v>120</v>
      </c>
      <c r="C12" s="35" t="s">
        <v>121</v>
      </c>
      <c r="D12" s="35" t="s">
        <v>24</v>
      </c>
      <c r="E12" s="36" t="s">
        <v>47</v>
      </c>
      <c r="F12" s="35"/>
      <c r="G12" s="37">
        <v>1</v>
      </c>
      <c r="H12" s="37">
        <v>1</v>
      </c>
      <c r="I12" s="38"/>
      <c r="J12" s="38">
        <v>0</v>
      </c>
      <c r="K12" s="37"/>
    </row>
    <row r="13" spans="1:11" s="59" customFormat="1" x14ac:dyDescent="0.25">
      <c r="A13" s="33">
        <v>6</v>
      </c>
      <c r="B13" s="34" t="s">
        <v>34</v>
      </c>
      <c r="C13" s="35" t="s">
        <v>124</v>
      </c>
      <c r="D13" s="35" t="s">
        <v>24</v>
      </c>
      <c r="E13" s="36" t="s">
        <v>47</v>
      </c>
      <c r="F13" s="35"/>
      <c r="G13" s="37">
        <v>1</v>
      </c>
      <c r="H13" s="37">
        <v>1</v>
      </c>
      <c r="I13" s="38"/>
      <c r="J13" s="38">
        <v>0</v>
      </c>
      <c r="K13" s="37"/>
    </row>
    <row r="14" spans="1:11" s="59" customFormat="1" x14ac:dyDescent="0.25">
      <c r="A14" s="33">
        <v>7</v>
      </c>
      <c r="B14" s="67" t="s">
        <v>34</v>
      </c>
      <c r="C14" s="68" t="s">
        <v>127</v>
      </c>
      <c r="D14" s="68" t="s">
        <v>24</v>
      </c>
      <c r="E14" s="19" t="s">
        <v>47</v>
      </c>
      <c r="F14" s="68"/>
      <c r="G14" s="66">
        <v>4</v>
      </c>
      <c r="H14" s="66">
        <v>4</v>
      </c>
      <c r="I14" s="69">
        <v>330000</v>
      </c>
      <c r="J14" s="69">
        <v>1320000</v>
      </c>
      <c r="K14" s="70">
        <v>41922</v>
      </c>
    </row>
    <row r="15" spans="1:11" s="59" customFormat="1" x14ac:dyDescent="0.25">
      <c r="A15" s="33">
        <v>8</v>
      </c>
      <c r="B15" s="67" t="s">
        <v>34</v>
      </c>
      <c r="C15" s="68"/>
      <c r="D15" s="68" t="s">
        <v>24</v>
      </c>
      <c r="E15" s="19" t="s">
        <v>47</v>
      </c>
      <c r="F15" s="68">
        <v>2003</v>
      </c>
      <c r="G15" s="66">
        <v>1</v>
      </c>
      <c r="H15" s="66">
        <v>1</v>
      </c>
      <c r="I15" s="69">
        <v>345000</v>
      </c>
      <c r="J15" s="69">
        <v>345000</v>
      </c>
      <c r="K15" s="16"/>
    </row>
    <row r="16" spans="1:11" s="59" customFormat="1" x14ac:dyDescent="0.25">
      <c r="A16" s="33">
        <v>9</v>
      </c>
      <c r="B16" s="67" t="s">
        <v>125</v>
      </c>
      <c r="C16" s="68" t="s">
        <v>126</v>
      </c>
      <c r="D16" s="68" t="s">
        <v>24</v>
      </c>
      <c r="E16" s="19" t="s">
        <v>47</v>
      </c>
      <c r="F16" s="68"/>
      <c r="G16" s="66">
        <v>1</v>
      </c>
      <c r="H16" s="66">
        <v>1</v>
      </c>
      <c r="I16" s="69"/>
      <c r="J16" s="69">
        <v>0</v>
      </c>
      <c r="K16" s="66"/>
    </row>
    <row r="17" spans="1:11" x14ac:dyDescent="0.25">
      <c r="A17" s="48"/>
      <c r="B17" s="160" t="s">
        <v>132</v>
      </c>
      <c r="C17" s="161"/>
      <c r="D17" s="161"/>
      <c r="E17" s="161"/>
      <c r="F17" s="162"/>
      <c r="G17" s="48">
        <f>SUM(G8:G16)</f>
        <v>12</v>
      </c>
      <c r="H17" s="48">
        <f>SUM(H8:H16)</f>
        <v>12</v>
      </c>
      <c r="I17" s="49">
        <f>SUM(I8:I16)</f>
        <v>1093000</v>
      </c>
      <c r="J17" s="49">
        <f>SUM(J8:J16)</f>
        <v>2083000</v>
      </c>
      <c r="K17" s="50"/>
    </row>
    <row r="19" spans="1:11" ht="15.75" x14ac:dyDescent="0.25">
      <c r="A19" s="127" t="s">
        <v>372</v>
      </c>
      <c r="B19" s="127"/>
      <c r="C19" s="127"/>
      <c r="D19" s="127"/>
      <c r="E19" s="127"/>
      <c r="F19" s="127"/>
      <c r="G19" s="127"/>
      <c r="H19" s="127"/>
      <c r="I19" s="127"/>
      <c r="J19" s="127"/>
      <c r="K19" s="127"/>
    </row>
    <row r="21" spans="1:11" s="52" customFormat="1" x14ac:dyDescent="0.25">
      <c r="A21" s="153" t="s">
        <v>1</v>
      </c>
      <c r="B21" s="153" t="s">
        <v>40</v>
      </c>
      <c r="C21" s="153" t="s">
        <v>41</v>
      </c>
      <c r="D21" s="153" t="s">
        <v>42</v>
      </c>
      <c r="E21" s="155" t="s">
        <v>43</v>
      </c>
      <c r="F21" s="155" t="s">
        <v>44</v>
      </c>
      <c r="G21" s="157" t="s">
        <v>11</v>
      </c>
      <c r="H21" s="158"/>
      <c r="I21" s="153" t="s">
        <v>7</v>
      </c>
      <c r="J21" s="155" t="s">
        <v>38</v>
      </c>
      <c r="K21" s="153" t="s">
        <v>10</v>
      </c>
    </row>
    <row r="22" spans="1:11" s="52" customFormat="1" x14ac:dyDescent="0.25">
      <c r="A22" s="154"/>
      <c r="B22" s="154"/>
      <c r="C22" s="154"/>
      <c r="D22" s="154"/>
      <c r="E22" s="156"/>
      <c r="F22" s="156"/>
      <c r="G22" s="11" t="s">
        <v>45</v>
      </c>
      <c r="H22" s="11" t="s">
        <v>46</v>
      </c>
      <c r="I22" s="154"/>
      <c r="J22" s="159"/>
      <c r="K22" s="154"/>
    </row>
    <row r="23" spans="1:11" s="52" customFormat="1" x14ac:dyDescent="0.25">
      <c r="A23" s="12" t="s">
        <v>13</v>
      </c>
      <c r="B23" s="12" t="s">
        <v>14</v>
      </c>
      <c r="C23" s="12" t="s">
        <v>15</v>
      </c>
      <c r="D23" s="12">
        <v>1</v>
      </c>
      <c r="E23" s="13">
        <v>2</v>
      </c>
      <c r="F23" s="13">
        <v>3</v>
      </c>
      <c r="G23" s="12">
        <v>4</v>
      </c>
      <c r="H23" s="12">
        <v>5</v>
      </c>
      <c r="I23" s="12">
        <v>6</v>
      </c>
      <c r="J23" s="14">
        <v>7</v>
      </c>
      <c r="K23" s="13">
        <v>8</v>
      </c>
    </row>
    <row r="24" spans="1:11" customFormat="1" x14ac:dyDescent="0.25">
      <c r="A24" s="196">
        <v>1</v>
      </c>
      <c r="B24" s="197" t="s">
        <v>168</v>
      </c>
      <c r="C24" s="68" t="s">
        <v>373</v>
      </c>
      <c r="D24" s="68" t="s">
        <v>24</v>
      </c>
      <c r="E24" s="68" t="s">
        <v>47</v>
      </c>
      <c r="F24" s="68">
        <v>2000</v>
      </c>
      <c r="G24" s="68">
        <v>1</v>
      </c>
      <c r="H24" s="68">
        <v>1</v>
      </c>
      <c r="I24" s="198">
        <v>300000</v>
      </c>
      <c r="J24" s="198">
        <v>300000</v>
      </c>
      <c r="K24" s="68"/>
    </row>
    <row r="25" spans="1:11" customFormat="1" x14ac:dyDescent="0.25">
      <c r="A25" s="196">
        <v>2</v>
      </c>
      <c r="B25" s="199" t="s">
        <v>374</v>
      </c>
      <c r="C25" s="200" t="s">
        <v>375</v>
      </c>
      <c r="D25" s="200" t="s">
        <v>23</v>
      </c>
      <c r="E25" s="200" t="s">
        <v>47</v>
      </c>
      <c r="F25" s="200"/>
      <c r="G25" s="200">
        <v>1</v>
      </c>
      <c r="H25" s="200">
        <v>1</v>
      </c>
      <c r="I25" s="201">
        <v>7000000</v>
      </c>
      <c r="J25" s="201">
        <v>7000000</v>
      </c>
      <c r="K25" s="200"/>
    </row>
    <row r="26" spans="1:11" customFormat="1" x14ac:dyDescent="0.25">
      <c r="A26" s="196">
        <v>3</v>
      </c>
      <c r="B26" s="199" t="s">
        <v>376</v>
      </c>
      <c r="C26" s="200" t="s">
        <v>377</v>
      </c>
      <c r="D26" s="200" t="s">
        <v>24</v>
      </c>
      <c r="E26" s="200" t="s">
        <v>47</v>
      </c>
      <c r="F26" s="200"/>
      <c r="G26" s="200">
        <v>1</v>
      </c>
      <c r="H26" s="200">
        <v>1</v>
      </c>
      <c r="I26" s="201">
        <v>820000</v>
      </c>
      <c r="J26" s="201">
        <v>820000</v>
      </c>
      <c r="K26" s="200"/>
    </row>
    <row r="27" spans="1:11" customFormat="1" x14ac:dyDescent="0.25">
      <c r="A27" s="196">
        <v>5</v>
      </c>
      <c r="B27" s="199" t="s">
        <v>378</v>
      </c>
      <c r="C27" s="200" t="s">
        <v>379</v>
      </c>
      <c r="D27" s="200" t="s">
        <v>24</v>
      </c>
      <c r="E27" s="200" t="s">
        <v>47</v>
      </c>
      <c r="F27" s="200"/>
      <c r="G27" s="200">
        <v>2</v>
      </c>
      <c r="H27" s="200">
        <v>2</v>
      </c>
      <c r="I27" s="201">
        <v>300000</v>
      </c>
      <c r="J27" s="201">
        <v>600000</v>
      </c>
      <c r="K27" s="200"/>
    </row>
    <row r="28" spans="1:11" customFormat="1" x14ac:dyDescent="0.25">
      <c r="A28" s="196">
        <v>6</v>
      </c>
      <c r="B28" s="199" t="s">
        <v>380</v>
      </c>
      <c r="C28" s="200"/>
      <c r="D28" s="200" t="s">
        <v>24</v>
      </c>
      <c r="E28" s="200" t="s">
        <v>47</v>
      </c>
      <c r="F28" s="200"/>
      <c r="G28" s="200">
        <v>2</v>
      </c>
      <c r="H28" s="200">
        <v>2</v>
      </c>
      <c r="I28" s="201"/>
      <c r="J28" s="201">
        <v>0</v>
      </c>
      <c r="K28" s="200"/>
    </row>
    <row r="29" spans="1:11" customFormat="1" x14ac:dyDescent="0.25">
      <c r="A29" s="196">
        <v>7</v>
      </c>
      <c r="B29" s="197" t="s">
        <v>25</v>
      </c>
      <c r="C29" s="68" t="s">
        <v>381</v>
      </c>
      <c r="D29" s="68" t="s">
        <v>24</v>
      </c>
      <c r="E29" s="68" t="s">
        <v>47</v>
      </c>
      <c r="F29" s="68"/>
      <c r="G29" s="68">
        <v>1</v>
      </c>
      <c r="H29" s="68">
        <v>1</v>
      </c>
      <c r="I29" s="198">
        <v>348700</v>
      </c>
      <c r="J29" s="198">
        <v>348700</v>
      </c>
      <c r="K29" s="68"/>
    </row>
    <row r="30" spans="1:11" customFormat="1" x14ac:dyDescent="0.25">
      <c r="A30" s="196">
        <v>8</v>
      </c>
      <c r="B30" s="199" t="s">
        <v>382</v>
      </c>
      <c r="C30" s="200" t="s">
        <v>383</v>
      </c>
      <c r="D30" s="200" t="s">
        <v>24</v>
      </c>
      <c r="E30" s="200" t="s">
        <v>47</v>
      </c>
      <c r="F30" s="200"/>
      <c r="G30" s="200">
        <v>2</v>
      </c>
      <c r="H30" s="200">
        <v>2</v>
      </c>
      <c r="I30" s="201">
        <v>200000</v>
      </c>
      <c r="J30" s="201">
        <v>400000</v>
      </c>
      <c r="K30" s="200"/>
    </row>
    <row r="31" spans="1:11" customFormat="1" x14ac:dyDescent="0.25">
      <c r="A31" s="196">
        <v>10</v>
      </c>
      <c r="B31" s="199" t="s">
        <v>384</v>
      </c>
      <c r="C31" s="200"/>
      <c r="D31" s="200" t="s">
        <v>24</v>
      </c>
      <c r="E31" s="200" t="s">
        <v>47</v>
      </c>
      <c r="F31" s="200"/>
      <c r="G31" s="200">
        <v>1</v>
      </c>
      <c r="H31" s="200">
        <v>1</v>
      </c>
      <c r="I31" s="201">
        <v>315000</v>
      </c>
      <c r="J31" s="201">
        <v>315000</v>
      </c>
      <c r="K31" s="200"/>
    </row>
    <row r="32" spans="1:11" customFormat="1" x14ac:dyDescent="0.25">
      <c r="A32" s="196">
        <v>11</v>
      </c>
      <c r="B32" s="199" t="s">
        <v>292</v>
      </c>
      <c r="C32" s="200" t="s">
        <v>385</v>
      </c>
      <c r="D32" s="200" t="s">
        <v>24</v>
      </c>
      <c r="E32" s="200" t="s">
        <v>47</v>
      </c>
      <c r="F32" s="200">
        <v>2001</v>
      </c>
      <c r="G32" s="200">
        <v>1</v>
      </c>
      <c r="H32" s="200">
        <v>1</v>
      </c>
      <c r="I32" s="201">
        <v>320000</v>
      </c>
      <c r="J32" s="201">
        <v>320000</v>
      </c>
      <c r="K32" s="200"/>
    </row>
    <row r="33" spans="1:11" customFormat="1" x14ac:dyDescent="0.25">
      <c r="A33" s="196">
        <v>12</v>
      </c>
      <c r="B33" s="197" t="s">
        <v>49</v>
      </c>
      <c r="C33" s="68" t="s">
        <v>386</v>
      </c>
      <c r="D33" s="68" t="s">
        <v>24</v>
      </c>
      <c r="E33" s="68" t="s">
        <v>47</v>
      </c>
      <c r="F33" s="68">
        <v>2000</v>
      </c>
      <c r="G33" s="68">
        <v>1</v>
      </c>
      <c r="H33" s="68">
        <v>1</v>
      </c>
      <c r="I33" s="198">
        <v>150000</v>
      </c>
      <c r="J33" s="198">
        <v>150000</v>
      </c>
      <c r="K33" s="68"/>
    </row>
    <row r="34" spans="1:11" customFormat="1" x14ac:dyDescent="0.25">
      <c r="A34" s="196">
        <v>13</v>
      </c>
      <c r="B34" s="197" t="s">
        <v>34</v>
      </c>
      <c r="C34" s="68" t="s">
        <v>387</v>
      </c>
      <c r="D34" s="68" t="s">
        <v>24</v>
      </c>
      <c r="E34" s="68" t="s">
        <v>47</v>
      </c>
      <c r="F34" s="68">
        <v>2003</v>
      </c>
      <c r="G34" s="68">
        <v>4</v>
      </c>
      <c r="H34" s="68">
        <v>4</v>
      </c>
      <c r="I34" s="198">
        <v>345000</v>
      </c>
      <c r="J34" s="198">
        <v>1380000</v>
      </c>
      <c r="K34" s="68"/>
    </row>
    <row r="35" spans="1:11" customFormat="1" x14ac:dyDescent="0.25">
      <c r="A35" s="196">
        <v>14</v>
      </c>
      <c r="B35" s="199" t="s">
        <v>34</v>
      </c>
      <c r="C35" s="200" t="s">
        <v>127</v>
      </c>
      <c r="D35" s="200" t="s">
        <v>24</v>
      </c>
      <c r="E35" s="200" t="s">
        <v>47</v>
      </c>
      <c r="F35" s="200"/>
      <c r="G35" s="200">
        <v>18</v>
      </c>
      <c r="H35" s="200">
        <v>18</v>
      </c>
      <c r="I35" s="201">
        <v>345000</v>
      </c>
      <c r="J35" s="201">
        <v>6210000</v>
      </c>
      <c r="K35" s="200"/>
    </row>
    <row r="36" spans="1:11" customFormat="1" x14ac:dyDescent="0.25">
      <c r="A36" s="202"/>
      <c r="B36" s="203" t="s">
        <v>132</v>
      </c>
      <c r="C36" s="204"/>
      <c r="D36" s="204"/>
      <c r="E36" s="204"/>
      <c r="F36" s="205"/>
      <c r="G36" s="11">
        <f>SUM(G24:G35)</f>
        <v>35</v>
      </c>
      <c r="H36" s="11">
        <f>SUM(H24:H35)</f>
        <v>35</v>
      </c>
      <c r="I36" s="206">
        <f>SUM(I24:I35)</f>
        <v>10443700</v>
      </c>
      <c r="J36" s="206">
        <f>SUM(J24:J35)</f>
        <v>17843700</v>
      </c>
      <c r="K36" s="11"/>
    </row>
  </sheetData>
  <sortState ref="A22:K30">
    <sortCondition ref="B22:B30"/>
  </sortState>
  <mergeCells count="25">
    <mergeCell ref="B36:F36"/>
    <mergeCell ref="A19:K19"/>
    <mergeCell ref="F21:F22"/>
    <mergeCell ref="G21:H21"/>
    <mergeCell ref="I21:I22"/>
    <mergeCell ref="J21:J22"/>
    <mergeCell ref="K21:K22"/>
    <mergeCell ref="A21:A22"/>
    <mergeCell ref="B21:B22"/>
    <mergeCell ref="C21:C22"/>
    <mergeCell ref="D21:D22"/>
    <mergeCell ref="E21:E22"/>
    <mergeCell ref="I5:I6"/>
    <mergeCell ref="J5:J6"/>
    <mergeCell ref="K5:K6"/>
    <mergeCell ref="B17:F17"/>
    <mergeCell ref="A5:A6"/>
    <mergeCell ref="B5:B6"/>
    <mergeCell ref="A2:K2"/>
    <mergeCell ref="A3:K3"/>
    <mergeCell ref="C5:C6"/>
    <mergeCell ref="D5:D6"/>
    <mergeCell ref="E5:E6"/>
    <mergeCell ref="F5:F6"/>
    <mergeCell ref="G5:H5"/>
  </mergeCells>
  <pageMargins left="0.95" right="0.5" top="0.65" bottom="1" header="1.84" footer="0.05"/>
  <pageSetup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DCKTCD</vt:lpstr>
      <vt:lpstr>TSQT</vt:lpstr>
      <vt:lpstr>TDNB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tuyen</dc:creator>
  <cp:lastModifiedBy>User</cp:lastModifiedBy>
  <cp:lastPrinted>2015-03-10T07:17:49Z</cp:lastPrinted>
  <dcterms:created xsi:type="dcterms:W3CDTF">2014-09-06T02:10:41Z</dcterms:created>
  <dcterms:modified xsi:type="dcterms:W3CDTF">2017-09-14T01:38:59Z</dcterms:modified>
</cp:coreProperties>
</file>